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845" windowHeight="1515" tabRatio="611" activeTab="0"/>
  </bookViews>
  <sheets>
    <sheet name="r-01" sheetId="1" r:id="rId1"/>
  </sheets>
  <definedNames>
    <definedName name="_Date_">#REF!</definedName>
    <definedName name="_Otchet_Period_Source__AT_ObjectName">#REF!</definedName>
    <definedName name="_xlnm.Print_Titles" localSheetId="0">'r-01'!$15:$15</definedName>
    <definedName name="_xlnm.Print_Area" localSheetId="0">'r-01'!$A$1:$I$346</definedName>
  </definedNames>
  <calcPr fullCalcOnLoad="1"/>
</workbook>
</file>

<file path=xl/sharedStrings.xml><?xml version="1.0" encoding="utf-8"?>
<sst xmlns="http://schemas.openxmlformats.org/spreadsheetml/2006/main" count="1632" uniqueCount="311">
  <si>
    <t>Пенсионное обеспечение</t>
  </si>
  <si>
    <t>000</t>
  </si>
  <si>
    <t>раз-дел</t>
  </si>
  <si>
    <t>под-раз-дел</t>
  </si>
  <si>
    <t>00</t>
  </si>
  <si>
    <t>Другие вопросы в области национальной экономики</t>
  </si>
  <si>
    <t xml:space="preserve">                     Итого по разделу 08</t>
  </si>
  <si>
    <t>Общее образование</t>
  </si>
  <si>
    <t>02</t>
  </si>
  <si>
    <t>10</t>
  </si>
  <si>
    <t>11</t>
  </si>
  <si>
    <t>ОБРАЗОВАНИЕ</t>
  </si>
  <si>
    <t>СОЦИАЛЬНАЯ ПОЛИТИКА</t>
  </si>
  <si>
    <t>Другие общегосударственные вопросы</t>
  </si>
  <si>
    <t>Дошкольное образование</t>
  </si>
  <si>
    <t xml:space="preserve">                      Итого по разделу 06</t>
  </si>
  <si>
    <t>целевая статья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</si>
  <si>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</si>
  <si>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</si>
  <si>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</si>
  <si>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Наименование показателя</t>
  </si>
  <si>
    <t>вид рас- хода</t>
  </si>
  <si>
    <t>Молодежная политика и оздоровление детей</t>
  </si>
  <si>
    <t>Физическая культура и спорт</t>
  </si>
  <si>
    <t xml:space="preserve">                                Итого по разделу 01</t>
  </si>
  <si>
    <t xml:space="preserve">                              Итого  по  разделу  07</t>
  </si>
  <si>
    <t xml:space="preserve">Культура </t>
  </si>
  <si>
    <t xml:space="preserve">                               Итого по разделу 10</t>
  </si>
  <si>
    <t>01</t>
  </si>
  <si>
    <t>03</t>
  </si>
  <si>
    <t>04</t>
  </si>
  <si>
    <t>05</t>
  </si>
  <si>
    <t>06</t>
  </si>
  <si>
    <t>07</t>
  </si>
  <si>
    <t>08</t>
  </si>
  <si>
    <t>09</t>
  </si>
  <si>
    <t>12</t>
  </si>
  <si>
    <t>Охрана объектов растительного и животного мира и среды их обитания</t>
  </si>
  <si>
    <t>Другие вопросы в области образования</t>
  </si>
  <si>
    <t xml:space="preserve">                                Итого по разделу 04</t>
  </si>
  <si>
    <t>Социальное обеспечение населения</t>
  </si>
  <si>
    <t xml:space="preserve">ВСЕГО РАСХОДОВ </t>
  </si>
  <si>
    <t>Национальная экономика</t>
  </si>
  <si>
    <t>ОХРАНА ОКРУЖАЮЩЕЙ СРЕДЫ</t>
  </si>
  <si>
    <t>Жилищно - коммунальное хозяйство</t>
  </si>
  <si>
    <t xml:space="preserve">                      Итого по разделу 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</si>
  <si>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</si>
  <si>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культуры и  кинематографии</t>
  </si>
  <si>
    <t>Средства массовой информации</t>
  </si>
  <si>
    <t>Итого по разделу 11</t>
  </si>
  <si>
    <t>Итого по разделу 12</t>
  </si>
  <si>
    <t xml:space="preserve">КУЛЬТУРА И КИНЕМАТОГРАФИЯ </t>
  </si>
  <si>
    <t>13</t>
  </si>
  <si>
    <t>Физическая культура</t>
  </si>
  <si>
    <t>Коммунальное хозяйство</t>
  </si>
  <si>
    <t>Мероприятия в области физической культуры и спорта</t>
  </si>
  <si>
    <t>Периодическая печать и издательство</t>
  </si>
  <si>
    <t>912</t>
  </si>
  <si>
    <t>100</t>
  </si>
  <si>
    <t>Расходы на выплаты персаналу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внебжюджетными фондами</t>
  </si>
  <si>
    <t>Обеспечение деятельности муниципальных органов Кумылженского муниципального района</t>
  </si>
  <si>
    <t>200</t>
  </si>
  <si>
    <t>Закупка товаров, работ и услуг для государственных (муниципальных) нужд</t>
  </si>
  <si>
    <t>Субвенция на организацию и осуществление деятельности по опеке и попечительству</t>
  </si>
  <si>
    <t>Субвенция на создание исполнения функций и обеспечения деятельности комиссий по делам несовершеннолетних и защите их прав</t>
  </si>
  <si>
    <t xml:space="preserve">Субвенция на хранение, комплектование, учет и использование архивных документов и архивных фондов, отнесенных к составу архивного фонда Волгограской области </t>
  </si>
  <si>
    <t>Председатель контрольно счетной комиссии Кумылженского  муниципального района</t>
  </si>
  <si>
    <t>Обеспечение деятельности хозяйственно - эксплуатационной службы</t>
  </si>
  <si>
    <t>Субвенция на регистрацию актов гражданского состояния</t>
  </si>
  <si>
    <t xml:space="preserve">Мероприятия  в органах муниципальной власти </t>
  </si>
  <si>
    <t>00 0 0000</t>
  </si>
  <si>
    <t>Непрограммные расходы в области землеустройства и землепользования</t>
  </si>
  <si>
    <t>Мероприятия в области охраны окружающей среды и природопользования</t>
  </si>
  <si>
    <t>Субвенции на осуществление образовательного процесса муниципальными дошкольными образовательными организациями</t>
  </si>
  <si>
    <t>Обеспечение деятельности муниципальных казенных учреждений дошкольного образования</t>
  </si>
  <si>
    <t>Субвенции на осуществление образовательного процесса муниципальными общеобразовательными организациями</t>
  </si>
  <si>
    <t>Субвенции на организацию питания детей из малоимущих семей и детей, находящихся на учете у фтизиатора, обучающихся в общеобразовательных организациях</t>
  </si>
  <si>
    <t>Обеспечение деятельности муниципальных казенных учреждений общего образования</t>
  </si>
  <si>
    <t>Обеспечение деятельности казенных учреждений культуры "Музей"</t>
  </si>
  <si>
    <t>Обеспечение деятельности казенных учреждений культуры "Библиотеки"</t>
  </si>
  <si>
    <t>Мероприятия в области культуры</t>
  </si>
  <si>
    <t>Обеспечение деятельности муниципального казенного учреждения "Централизованные бухгалтерии"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</si>
  <si>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</si>
  <si>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Субвенции на оплату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</si>
  <si>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Субвенции на 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</t>
  </si>
  <si>
    <t xml:space="preserve"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 </t>
  </si>
  <si>
    <t>Обеспечение расходных обязательств почетным жителям Кумылженского муниципального района</t>
  </si>
  <si>
    <t xml:space="preserve">Доплаты к пенсиям муниципальных служащих </t>
  </si>
  <si>
    <t>Субвенция на предоставление субсидий гражданам на оплату жилья и коммунальных услуг</t>
  </si>
  <si>
    <t>Субвенции на выплату 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</t>
  </si>
  <si>
    <t xml:space="preserve">Субвенции на вознаграждение за труд, причитающегося приемным родителям (патронатному воспитателю) и предоставление им мер социальной поддержки </t>
  </si>
  <si>
    <t xml:space="preserve">Субсидии автономным учреждениям </t>
  </si>
  <si>
    <t>800</t>
  </si>
  <si>
    <t>Иные бюджетные ассигнования</t>
  </si>
  <si>
    <t>Субвенции на выплату пособий по опеке и попечительству</t>
  </si>
  <si>
    <t>Обеспечение деятельности муниципальных казенных учреждений "централизованные бухгалтерии"</t>
  </si>
  <si>
    <t>Обеспечение деятельности казенных учреждений культуры "ДК"</t>
  </si>
  <si>
    <t>300</t>
  </si>
  <si>
    <t>Социальные обеспечения и иные выплаты населению</t>
  </si>
  <si>
    <t>600</t>
  </si>
  <si>
    <t>Предоставление субсидий бюджетным автономным учреждениям и иным некомерческим организациям</t>
  </si>
  <si>
    <t>Социальное обеспечение и иные выплаты населению</t>
  </si>
  <si>
    <t xml:space="preserve">12 </t>
  </si>
  <si>
    <t>Распределение бюджетных ассигнований по</t>
  </si>
  <si>
    <t>разделам и подразделам, целевым статьям и видам расходов</t>
  </si>
  <si>
    <t>Уплата налогов и сборов органами муниципальной власти и казенными учреждениями</t>
  </si>
  <si>
    <t>Мероприятия в области молодежной политики</t>
  </si>
  <si>
    <t>Дорожное хозяйство</t>
  </si>
  <si>
    <t xml:space="preserve">Содержание сети автомобильных дорог общего пользования и искуственных сооружений на них </t>
  </si>
  <si>
    <t>Непрограммные расходы муниципальных органов Кумылженского муниципального района</t>
  </si>
  <si>
    <t>Мероприятия в области малого и среднего предпринимательства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</si>
  <si>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</si>
  <si>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</si>
  <si>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 xml:space="preserve">                                Итого по разделу 03</t>
  </si>
  <si>
    <t>Высшее должностное лицо муниципальных образований Кумылженкого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</si>
  <si>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внебжюджетными фондами</t>
  </si>
  <si>
    <t>Расходы на выплаты персаналу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</si>
  <si>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</si>
  <si>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Социальное  обеспечение и иные выплаты населению</t>
  </si>
  <si>
    <t>Социальное  обеспечение  и иные выплаты населению</t>
  </si>
  <si>
    <t>00 0 00 00000</t>
  </si>
  <si>
    <t>90 0 00 00000</t>
  </si>
  <si>
    <t>90 0 00 00040</t>
  </si>
  <si>
    <t>51 0 00 00000</t>
  </si>
  <si>
    <t>51 0 00 00040</t>
  </si>
  <si>
    <t>90 0 00 00010</t>
  </si>
  <si>
    <t>99 0 00 00000</t>
  </si>
  <si>
    <t>99 0 00 70010</t>
  </si>
  <si>
    <t>99 0 00 70020</t>
  </si>
  <si>
    <t>99 0 00 70030</t>
  </si>
  <si>
    <t>99 0 00 70040</t>
  </si>
  <si>
    <t>90 0 00 00030</t>
  </si>
  <si>
    <t>99 0 00 80030</t>
  </si>
  <si>
    <t>11 0 00 00000</t>
  </si>
  <si>
    <t>11 0 00 01310</t>
  </si>
  <si>
    <t>51 0 00 00070</t>
  </si>
  <si>
    <t>99 0 00 00070</t>
  </si>
  <si>
    <t>99 0 00 01040</t>
  </si>
  <si>
    <t xml:space="preserve">99 0 00 01040 </t>
  </si>
  <si>
    <t>99 0 00 59320</t>
  </si>
  <si>
    <t>99 0 00 01260</t>
  </si>
  <si>
    <t>99 0 00 90210</t>
  </si>
  <si>
    <t>99 0 00 90060</t>
  </si>
  <si>
    <t>99 0 00 01160</t>
  </si>
  <si>
    <t>15 0 00 00000</t>
  </si>
  <si>
    <t>15 0 00 00080</t>
  </si>
  <si>
    <t>15 0 00 70350</t>
  </si>
  <si>
    <t>14 0 00 00000</t>
  </si>
  <si>
    <t>14 0 00 00100</t>
  </si>
  <si>
    <t>15 0 00 00090</t>
  </si>
  <si>
    <t>15 0 00 00100</t>
  </si>
  <si>
    <t>15 0 00 70360</t>
  </si>
  <si>
    <t>15 0 00 70370</t>
  </si>
  <si>
    <t>07 0 00 00000</t>
  </si>
  <si>
    <t>07 0 00 01130</t>
  </si>
  <si>
    <t>09 0 00 00000</t>
  </si>
  <si>
    <t>13 0 00 00000</t>
  </si>
  <si>
    <t>14 0 00 80030</t>
  </si>
  <si>
    <t>99 0 00 00120</t>
  </si>
  <si>
    <t>99  0 00 00120</t>
  </si>
  <si>
    <t>07 0 00 01150</t>
  </si>
  <si>
    <t>09 0 00 01150</t>
  </si>
  <si>
    <t>14 0 00 00140</t>
  </si>
  <si>
    <t>14 0 00 00150</t>
  </si>
  <si>
    <t>14 0 00 01150</t>
  </si>
  <si>
    <t>14 0 00 00160</t>
  </si>
  <si>
    <t xml:space="preserve">14 0 00 80030 </t>
  </si>
  <si>
    <t>14 0 00 00120</t>
  </si>
  <si>
    <t>99 0 00 10020</t>
  </si>
  <si>
    <t>99 0 00 10030</t>
  </si>
  <si>
    <t>Муниципальная программа "Формирование доступной среды жизнедеятельности для инвалидов и маломобильных групп населения в Кумылженском муниципальном районе " на 2016-2020 годы</t>
  </si>
  <si>
    <t>17 0 00 00000</t>
  </si>
  <si>
    <t>17 0 00 01150</t>
  </si>
  <si>
    <t>99 0 00 70420</t>
  </si>
  <si>
    <t>99 0 00 70430</t>
  </si>
  <si>
    <t>99 0 00 70450</t>
  </si>
  <si>
    <t>99 0 00 70530</t>
  </si>
  <si>
    <t>99 0 00 70340</t>
  </si>
  <si>
    <t>99 0 00 70400</t>
  </si>
  <si>
    <t>99 0 00 70410</t>
  </si>
  <si>
    <t>07 0 00 01180</t>
  </si>
  <si>
    <t>09 0 00 01180</t>
  </si>
  <si>
    <t>12 0 00 00000</t>
  </si>
  <si>
    <t>12 0 00 01180</t>
  </si>
  <si>
    <t>99 0 00 60010</t>
  </si>
  <si>
    <t>Субсидия на компенсацию ресурсоснабжающим организациям убытков, возникших в связи с наличием сверхнормативных потерь, связанных с износом объектов коммунальной инфраструктуры</t>
  </si>
  <si>
    <t>99 0 00 80070</t>
  </si>
  <si>
    <t>Функционирование высшего должностного лица субъекта Российской Федерации и муниципального образования</t>
  </si>
  <si>
    <t>15 0 00 70351</t>
  </si>
  <si>
    <t>Субвенции на осуществление образовательного процесса муниципальными дошкольными образовательными организациями, заработная плата с начислениями педагогического персонала</t>
  </si>
  <si>
    <t>15 0 00 70352</t>
  </si>
  <si>
    <t>Субвенции на осуществление образовательного процесса муниципальными дошкольными образовательными организациями, заработная плата с начислениями прочего персонала</t>
  </si>
  <si>
    <t>15 0 00 70361</t>
  </si>
  <si>
    <t>Субвенции на осуществление образовательного процесса муниципальными общеобразовательными организациями, заработная плата с начислениями педагогического персонала</t>
  </si>
  <si>
    <t>15 0 00 70362</t>
  </si>
  <si>
    <t>Субвенции на осуществление образовательного процесса муниципальными общеобразовательными организациями, заработная плата с начислениями прочего персонала</t>
  </si>
  <si>
    <t>15 0 00 70363</t>
  </si>
  <si>
    <t>Субвенции на осуществление образовательного процесса муниципальными общеобразовательными организациями, учебные расходы</t>
  </si>
  <si>
    <t>Профессиональная подготовка, переподготовка и повышение квалификации</t>
  </si>
  <si>
    <t>99 0 00 90250</t>
  </si>
  <si>
    <t>Другие вопросы в области социальной политики</t>
  </si>
  <si>
    <t xml:space="preserve">Субвенция на организационное обеспечение деятельности территориальных административных комиссий </t>
  </si>
  <si>
    <t>Субсидия бюджетам муниципальных образований для решения отдельных вопросов местного значения в сфере дополнительного образования детей (финансовая грамотность)</t>
  </si>
  <si>
    <t>Мероприятия в области общего образования образования</t>
  </si>
  <si>
    <t>07 0 00 01090</t>
  </si>
  <si>
    <t>09 0 00 01090</t>
  </si>
  <si>
    <t>09 0 0000000</t>
  </si>
  <si>
    <t>Иные межбюджетные трансферты</t>
  </si>
  <si>
    <t>Межбюджетные трансферты</t>
  </si>
  <si>
    <t>99 0 00 90150</t>
  </si>
  <si>
    <t>500</t>
  </si>
  <si>
    <t>Муниципальная программа "Развитие и поддержка малого и среднего предпринимательства в  Кумылженском муниципальном районе на 2018 - 2020 годы</t>
  </si>
  <si>
    <t>Муниципальная программа "Развитие сельского хозяйства и регулирования рынков сельскохозяйственной продукции, сырья и продовольствия"  на 2018 - 2020годы</t>
  </si>
  <si>
    <t>26 0 00 00000</t>
  </si>
  <si>
    <t>Мероприятия в области других общегосударственных вопросов</t>
  </si>
  <si>
    <t>26 0 00 01290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</si>
  <si>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</si>
  <si>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15 0 00 71490</t>
  </si>
  <si>
    <t>Субвенции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организациями, заработная плата с начислениями педагогического персонала</t>
  </si>
  <si>
    <t>15 0 00 71491</t>
  </si>
  <si>
    <t>Субвенции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организациями, заработная плата с начислениями прочего персонала</t>
  </si>
  <si>
    <t>15 0 00 71492</t>
  </si>
  <si>
    <t>Дополнительное образование детей</t>
  </si>
  <si>
    <t>Муниципальная программа "Развитие учреждений культуры, молодежной политики, дополнительного образования детей на территории Кумылженского муниципального района" на 2018 - 2020 год</t>
  </si>
  <si>
    <t>Обеспечение деятельности муниципальных  казенных учреждений дополнительного образования</t>
  </si>
  <si>
    <t xml:space="preserve">Обеспечение деятельности  муниципальных казенных учреждений дополнительного образования </t>
  </si>
  <si>
    <t>Непрограммные расходы в организации профессиональной подготовки, переподготовки и повышения квалификации</t>
  </si>
  <si>
    <t>Муниципальная программа "Развитие муниципальной службы в Кумылженском муниципальном районе" на 2018-2020 годы</t>
  </si>
  <si>
    <t>27 0 00 00000</t>
  </si>
  <si>
    <t>Расходы в организации профессиональной подготовки, переподготовки и повышения квалификации</t>
  </si>
  <si>
    <t>27 0 00 90250</t>
  </si>
  <si>
    <t>Муниципальная программа "Приоритетные направления молодежной политики на  территории Кумылженского муниципального района" на 2018 - 2020 годы</t>
  </si>
  <si>
    <t>Муниципальная программа "Развитие массовой физической культуры и спорта в Кумылженском муниципальном районе" на 2018 - 2020 годы</t>
  </si>
  <si>
    <t>14</t>
  </si>
  <si>
    <t>Прочие межбюджетные трансферты общего характера</t>
  </si>
  <si>
    <t xml:space="preserve">                              Итого  по  разделу  14</t>
  </si>
  <si>
    <t>Межбюджетные трансферты общего характера бюджетам бюджетной системы РФ</t>
  </si>
  <si>
    <t>Непрограммные расходы в области других общегосударственных вопросов</t>
  </si>
  <si>
    <t>99 0 00 90260</t>
  </si>
  <si>
    <t>Охрана семьи, материнства и детства</t>
  </si>
  <si>
    <t>15 0 00 00170</t>
  </si>
  <si>
    <t>Обеспечение деятельности муниципальных казенных учреждений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(зарплата прочего персонала)</t>
  </si>
  <si>
    <t>01 0 00 L4970</t>
  </si>
  <si>
    <t>Резервные фонды</t>
  </si>
  <si>
    <t>Резервные фонды местных администраций</t>
  </si>
  <si>
    <t>99 0 00 80010</t>
  </si>
  <si>
    <t>Муниципальная программа "Развитие системы  образования Кумылженского муниципального района" на 2018 - 2020 годы</t>
  </si>
  <si>
    <t>Муниципальная программа "Развитие системы образования Кумылженского муниципального района" на 2018 - 2020 годы</t>
  </si>
  <si>
    <t>Субсидии на предоставление молодой семье социальных выплат на приобретение жилого помещения или создание  объекта индивидуального  жилищного строительства  в рамках реализации подпрограммы "Молодой семье - доступное жилье"</t>
  </si>
  <si>
    <t>01 0 00 00000</t>
  </si>
  <si>
    <t>Муниципальная программа "Развитие учреждений культуры, молодежной политики, дополнительного образования детей на территории Кумылженского муниципального района" на 2018 - 2020 годы.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</si>
  <si>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</si>
  <si>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</si>
  <si>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Субсидия из областного бюджета бюджету Кумылженского муниципального района Волгоградской области на софинансирование расходных обязательств, возникших в связи с доведением до сведения жителей Кумылженского района официальной информации</t>
  </si>
  <si>
    <t>99 0 00 90020</t>
  </si>
  <si>
    <t>Непрограммные расходы в области недвижимости, признание прав и регулированиеотношений по муниципальной собственности</t>
  </si>
  <si>
    <t>Субсидия бюджетам муниципальных образований Волгоградской области на реализацию мероприятий в сфере дорожной  деятельности</t>
  </si>
  <si>
    <t>Муниципальная программа "Профилактика наркомании, противодействие злоупотреблению наркотиками и их незаконному обороту на территории Кумылженского муниципального района" на 2020 - 2022 годы</t>
  </si>
  <si>
    <t>Муниципальная программа "Профилактика правонарушений на территории Кумылженского муниципального района" на 2020 - 2022 годы.</t>
  </si>
  <si>
    <t>Муниципальная программа "Профилактика наркомании, противодействие злоупотреблению наркотиками и их незаконному обороту на территории Кумылженского муниципального района" на 2020 - 2022 годы.</t>
  </si>
  <si>
    <t>Муниципальная программа "Профилактика правонарушений  на территории Кумылженского муниципального района" на 2020 - 2022 годы.</t>
  </si>
  <si>
    <t>Муниципальная программа "Профилактика  правонарушений на территории Кумылженского муниципального района" на 2020 - 2022 годы.</t>
  </si>
  <si>
    <t xml:space="preserve"> к решению Кумылженской районной Думы </t>
  </si>
  <si>
    <t>Муниципальная программа "Профилактика правонарушений на  территории Кумылженского муниципального района" на 2020 - 2022 годы</t>
  </si>
  <si>
    <t>Субсидии из областного бюджета бюджетам муниципальных районов Волгоградской области на  замену кровли и выполнение необходимых для этого работ в зданиях муниципальных образовательных органзаций Волгоградской области на 2020 год и на плановый период 2021 и 2022 годов</t>
  </si>
  <si>
    <t>Субсидии из областного бюджета бюджетам муниципальных районов Волгоградской области на  благоустройство площадок для прведения праздничных линеек и других мероприятий в муниципальныхобщеобразовательных органзаций Волгоградской области на 2020 год и на плановый период 2021 и 2022 годов</t>
  </si>
  <si>
    <t>Субсидия бюджетным учреждениям</t>
  </si>
  <si>
    <t>Предоставление субсидий бюджетным, автономным учреждениям и иным некомерческим организациям</t>
  </si>
  <si>
    <t>07 0 00 60020</t>
  </si>
  <si>
    <t>09 000 60020</t>
  </si>
  <si>
    <t>13 0 00 60020</t>
  </si>
  <si>
    <t>09 0 00 60020</t>
  </si>
  <si>
    <t>14 0 00 60020</t>
  </si>
  <si>
    <t>Ведомственная целевая программа "Обеспечение эффективной реализации исполнительными органами местного самоуправления полномочий по решению вопросов местного значения Кумылженского муниципального района Волгоградской области" на 2018 - 2020 годы</t>
  </si>
  <si>
    <t>Ведомственная целевая программа "Обеспечение эффективной реализации исполнительными органами местного самоуправления полномочий по решению вопросов местного значения Кумылженского муниципального района Волгоградской области" на 2018- 2020 годы</t>
  </si>
  <si>
    <t>Муниципальная программа "Молодой семье -доступное жилье " на 2020-2022 гг.</t>
  </si>
  <si>
    <t>90 0 00 80030</t>
  </si>
  <si>
    <t>99 0 00 S1740</t>
  </si>
  <si>
    <t>Субсидия бюджетам муниципальных образований Волгоградской области на реализацию мероприятий в сфере дорожной деятельности</t>
  </si>
  <si>
    <t>99 0 00 S1930</t>
  </si>
  <si>
    <t>15 0 00 53030</t>
  </si>
  <si>
    <t>Иные межбюджетные трансферты бюджетам муниципальных образований на ежемесячное денежное вознаграждение за классное руководство педагогическим работникам муниципальных образовательных организаций</t>
  </si>
  <si>
    <t>15 0 00 L3040</t>
  </si>
  <si>
    <t>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</si>
  <si>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15 0 00 S1170</t>
  </si>
  <si>
    <t>15 0 00 S1850</t>
  </si>
  <si>
    <t>15 0 00 S1890</t>
  </si>
  <si>
    <t>99 0 00 70870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</si>
  <si>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сельской местности</t>
  </si>
  <si>
    <t>99 0 00 S0390</t>
  </si>
  <si>
    <t>99 0 00 S0840</t>
  </si>
  <si>
    <t>"О бюджете Кумылженского муниципального района на 2021 год и на плановый период 2022 и 2023 годов"</t>
  </si>
  <si>
    <t>тыс. руб.</t>
  </si>
  <si>
    <t>17 0 00 01130</t>
  </si>
  <si>
    <t>Муниципальная программа "Формирование доступной среды жизнидеятельности для инвалидов и маломобильных групп населения в Кумылженском муниципальном районе"</t>
  </si>
  <si>
    <t>17 0 00 60020</t>
  </si>
  <si>
    <t>99 0 00 S1910</t>
  </si>
  <si>
    <t>Судебная система</t>
  </si>
  <si>
    <t>Субвенция бюджетам муниципальных образований на осуществление полномочий по составлению списков кандидатов в присяжные заседатели</t>
  </si>
  <si>
    <t>99 0 00 51200</t>
  </si>
  <si>
    <t>90 0 00 51200</t>
  </si>
  <si>
    <t xml:space="preserve"> 2022 год</t>
  </si>
  <si>
    <t xml:space="preserve"> 2023 год</t>
  </si>
  <si>
    <t>Субсидии из областного бюджета бюджетам муниципальных районов и городских округов Волгоградской области на  модернизацию спортивных площадок в общеобразовательных организациях Волгоградской области на 2021 год и на плановый период 2022 и 2023 годов</t>
  </si>
  <si>
    <t>Условно-утвержденные расходы</t>
  </si>
  <si>
    <t>99 0 00 87000</t>
  </si>
  <si>
    <t>классификации  бюджета Кумылженского муниципального района на плановый период 2022 и 2023  годов .</t>
  </si>
  <si>
    <t>Приложение 9</t>
  </si>
  <si>
    <t xml:space="preserve">Защита населения и территорий от  чрезвычайных ситуаций природного и техногенного характера, пожарная безопасность </t>
  </si>
  <si>
    <t>99 0 00 01090</t>
  </si>
  <si>
    <t>99 0 00 01180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</si>
</sst>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name val="Arial Cyr"/>
      <family val="2"/>
    </font>
    <font>
      <b/>
      <sz val="8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Cyr"/>
      <family val="0"/>
    </font>
    <font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Continuous"/>
    </xf>
    <xf numFmtId="49" fontId="12" fillId="0" borderId="0" xfId="0" applyNumberFormat="1" applyFont="1" applyFill="1" applyBorder="1" applyAlignment="1">
      <alignment horizontal="centerContinuous"/>
    </xf>
    <xf numFmtId="0" fontId="11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wrapText="1"/>
    </xf>
    <xf numFmtId="49" fontId="11" fillId="0" borderId="13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49" fontId="12" fillId="33" borderId="12" xfId="0" applyNumberFormat="1" applyFont="1" applyFill="1" applyBorder="1" applyAlignment="1">
      <alignment horizontal="center"/>
    </xf>
    <xf numFmtId="49" fontId="11" fillId="33" borderId="12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49" fontId="57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right"/>
    </xf>
    <xf numFmtId="49" fontId="0" fillId="0" borderId="0" xfId="0" applyNumberFormat="1" applyBorder="1" applyAlignment="1">
      <alignment/>
    </xf>
    <xf numFmtId="0" fontId="11" fillId="0" borderId="12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11" fillId="33" borderId="12" xfId="0" applyFont="1" applyFill="1" applyBorder="1" applyAlignment="1">
      <alignment horizontal="center"/>
    </xf>
    <xf numFmtId="49" fontId="58" fillId="0" borderId="12" xfId="0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4" fontId="6" fillId="33" borderId="15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right"/>
    </xf>
    <xf numFmtId="49" fontId="12" fillId="0" borderId="12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right"/>
    </xf>
    <xf numFmtId="49" fontId="12" fillId="0" borderId="12" xfId="0" applyNumberFormat="1" applyFont="1" applyFill="1" applyBorder="1" applyAlignment="1">
      <alignment/>
    </xf>
    <xf numFmtId="0" fontId="11" fillId="0" borderId="16" xfId="0" applyFont="1" applyFill="1" applyBorder="1" applyAlignment="1">
      <alignment wrapText="1"/>
    </xf>
    <xf numFmtId="49" fontId="11" fillId="0" borderId="16" xfId="0" applyNumberFormat="1" applyFont="1" applyBorder="1" applyAlignment="1">
      <alignment horizontal="left" wrapText="1"/>
    </xf>
    <xf numFmtId="0" fontId="12" fillId="0" borderId="16" xfId="0" applyFont="1" applyFill="1" applyBorder="1" applyAlignment="1">
      <alignment wrapText="1"/>
    </xf>
    <xf numFmtId="0" fontId="14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left" wrapText="1"/>
    </xf>
    <xf numFmtId="0" fontId="11" fillId="33" borderId="16" xfId="0" applyFont="1" applyFill="1" applyBorder="1" applyAlignment="1">
      <alignment wrapText="1"/>
    </xf>
    <xf numFmtId="0" fontId="14" fillId="33" borderId="16" xfId="0" applyFont="1" applyFill="1" applyBorder="1" applyAlignment="1">
      <alignment wrapText="1"/>
    </xf>
    <xf numFmtId="0" fontId="12" fillId="0" borderId="17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wrapText="1"/>
    </xf>
    <xf numFmtId="0" fontId="11" fillId="0" borderId="13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4" fillId="0" borderId="20" xfId="0" applyFont="1" applyFill="1" applyBorder="1" applyAlignment="1">
      <alignment wrapText="1"/>
    </xf>
    <xf numFmtId="0" fontId="12" fillId="0" borderId="14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right"/>
    </xf>
    <xf numFmtId="0" fontId="11" fillId="0" borderId="21" xfId="0" applyFont="1" applyFill="1" applyBorder="1" applyAlignment="1">
      <alignment horizontal="left" wrapText="1"/>
    </xf>
    <xf numFmtId="49" fontId="12" fillId="0" borderId="22" xfId="0" applyNumberFormat="1" applyFont="1" applyFill="1" applyBorder="1" applyAlignment="1">
      <alignment horizontal="right"/>
    </xf>
    <xf numFmtId="49" fontId="11" fillId="0" borderId="22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left" wrapText="1"/>
    </xf>
    <xf numFmtId="49" fontId="12" fillId="33" borderId="14" xfId="0" applyNumberFormat="1" applyFont="1" applyFill="1" applyBorder="1" applyAlignment="1">
      <alignment horizontal="right"/>
    </xf>
    <xf numFmtId="49" fontId="11" fillId="33" borderId="14" xfId="0" applyNumberFormat="1" applyFont="1" applyFill="1" applyBorder="1" applyAlignment="1">
      <alignment horizontal="center"/>
    </xf>
    <xf numFmtId="49" fontId="11" fillId="33" borderId="13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wrapText="1"/>
    </xf>
    <xf numFmtId="49" fontId="12" fillId="33" borderId="11" xfId="0" applyNumberFormat="1" applyFont="1" applyFill="1" applyBorder="1" applyAlignment="1">
      <alignment horizontal="center"/>
    </xf>
    <xf numFmtId="49" fontId="11" fillId="33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right"/>
    </xf>
    <xf numFmtId="49" fontId="11" fillId="0" borderId="22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wrapText="1"/>
    </xf>
    <xf numFmtId="0" fontId="12" fillId="0" borderId="11" xfId="0" applyFont="1" applyFill="1" applyBorder="1" applyAlignment="1">
      <alignment/>
    </xf>
    <xf numFmtId="49" fontId="12" fillId="0" borderId="14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0" fontId="12" fillId="0" borderId="14" xfId="0" applyFont="1" applyFill="1" applyBorder="1" applyAlignment="1">
      <alignment wrapText="1"/>
    </xf>
    <xf numFmtId="49" fontId="12" fillId="0" borderId="11" xfId="0" applyNumberFormat="1" applyFont="1" applyFill="1" applyBorder="1" applyAlignment="1">
      <alignment/>
    </xf>
    <xf numFmtId="49" fontId="11" fillId="0" borderId="11" xfId="0" applyNumberFormat="1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1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49" fontId="12" fillId="33" borderId="14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/>
    </xf>
    <xf numFmtId="49" fontId="11" fillId="0" borderId="23" xfId="0" applyNumberFormat="1" applyFont="1" applyFill="1" applyBorder="1" applyAlignment="1">
      <alignment horizontal="center"/>
    </xf>
    <xf numFmtId="0" fontId="11" fillId="0" borderId="10" xfId="0" applyFont="1" applyFill="1" applyBorder="1" applyAlignment="1" applyProtection="1">
      <alignment horizontal="center" wrapText="1"/>
      <protection locked="0"/>
    </xf>
    <xf numFmtId="49" fontId="11" fillId="0" borderId="24" xfId="0" applyNumberFormat="1" applyFont="1" applyBorder="1" applyAlignment="1" applyProtection="1">
      <alignment horizontal="left" vertical="center" wrapText="1"/>
      <protection/>
    </xf>
    <xf numFmtId="49" fontId="11" fillId="0" borderId="24" xfId="0" applyNumberFormat="1" applyFont="1" applyBorder="1" applyAlignment="1" applyProtection="1">
      <alignment horizontal="left" wrapText="1"/>
      <protection/>
    </xf>
    <xf numFmtId="0" fontId="14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horizontal="left" wrapText="1"/>
    </xf>
    <xf numFmtId="0" fontId="11" fillId="0" borderId="12" xfId="0" applyFont="1" applyBorder="1" applyAlignment="1">
      <alignment wrapText="1"/>
    </xf>
    <xf numFmtId="0" fontId="11" fillId="33" borderId="1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  <xf numFmtId="49" fontId="12" fillId="0" borderId="22" xfId="0" applyNumberFormat="1" applyFont="1" applyFill="1" applyBorder="1" applyAlignment="1">
      <alignment horizontal="center"/>
    </xf>
    <xf numFmtId="0" fontId="11" fillId="33" borderId="25" xfId="0" applyFont="1" applyFill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/>
    </xf>
    <xf numFmtId="0" fontId="11" fillId="33" borderId="16" xfId="0" applyFont="1" applyFill="1" applyBorder="1" applyAlignment="1">
      <alignment horizontal="left" wrapText="1"/>
    </xf>
    <xf numFmtId="49" fontId="17" fillId="0" borderId="24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>
      <alignment/>
    </xf>
    <xf numFmtId="4" fontId="6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8" fillId="33" borderId="0" xfId="0" applyFont="1" applyFill="1" applyBorder="1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ill="1" applyBorder="1" applyAlignment="1">
      <alignment/>
    </xf>
    <xf numFmtId="49" fontId="12" fillId="33" borderId="0" xfId="0" applyNumberFormat="1" applyFont="1" applyFill="1" applyAlignment="1">
      <alignment horizontal="center"/>
    </xf>
    <xf numFmtId="0" fontId="12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12" fillId="33" borderId="26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/>
    </xf>
    <xf numFmtId="4" fontId="11" fillId="33" borderId="27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" fontId="11" fillId="33" borderId="28" xfId="0" applyNumberFormat="1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 horizontal="right"/>
    </xf>
    <xf numFmtId="4" fontId="11" fillId="33" borderId="29" xfId="0" applyNumberFormat="1" applyFont="1" applyFill="1" applyBorder="1" applyAlignment="1">
      <alignment horizontal="center"/>
    </xf>
    <xf numFmtId="4" fontId="12" fillId="33" borderId="29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/>
    </xf>
    <xf numFmtId="4" fontId="12" fillId="33" borderId="15" xfId="0" applyNumberFormat="1" applyFont="1" applyFill="1" applyBorder="1" applyAlignment="1">
      <alignment horizontal="center"/>
    </xf>
    <xf numFmtId="49" fontId="2" fillId="33" borderId="0" xfId="0" applyNumberFormat="1" applyFont="1" applyFill="1" applyAlignment="1">
      <alignment/>
    </xf>
    <xf numFmtId="49" fontId="8" fillId="33" borderId="0" xfId="0" applyNumberFormat="1" applyFont="1" applyFill="1" applyAlignment="1">
      <alignment/>
    </xf>
    <xf numFmtId="4" fontId="5" fillId="33" borderId="30" xfId="0" applyNumberFormat="1" applyFont="1" applyFill="1" applyBorder="1" applyAlignment="1">
      <alignment horizontal="right"/>
    </xf>
    <xf numFmtId="4" fontId="5" fillId="33" borderId="31" xfId="0" applyNumberFormat="1" applyFont="1" applyFill="1" applyBorder="1" applyAlignment="1">
      <alignment horizontal="right"/>
    </xf>
    <xf numFmtId="4" fontId="2" fillId="33" borderId="15" xfId="0" applyNumberFormat="1" applyFont="1" applyFill="1" applyBorder="1" applyAlignment="1">
      <alignment horizontal="right"/>
    </xf>
    <xf numFmtId="4" fontId="12" fillId="33" borderId="32" xfId="0" applyNumberFormat="1" applyFont="1" applyFill="1" applyBorder="1" applyAlignment="1">
      <alignment horizontal="center"/>
    </xf>
    <xf numFmtId="49" fontId="0" fillId="33" borderId="0" xfId="0" applyNumberFormat="1" applyFont="1" applyFill="1" applyAlignment="1">
      <alignment/>
    </xf>
    <xf numFmtId="4" fontId="11" fillId="33" borderId="33" xfId="0" applyNumberFormat="1" applyFont="1" applyFill="1" applyBorder="1" applyAlignment="1">
      <alignment horizontal="center"/>
    </xf>
    <xf numFmtId="4" fontId="5" fillId="33" borderId="34" xfId="0" applyNumberFormat="1" applyFont="1" applyFill="1" applyBorder="1" applyAlignment="1">
      <alignment horizontal="right"/>
    </xf>
    <xf numFmtId="4" fontId="5" fillId="33" borderId="0" xfId="0" applyNumberFormat="1" applyFont="1" applyFill="1" applyBorder="1" applyAlignment="1">
      <alignment horizontal="right"/>
    </xf>
    <xf numFmtId="49" fontId="56" fillId="33" borderId="0" xfId="0" applyNumberFormat="1" applyFont="1" applyFill="1" applyAlignment="1">
      <alignment/>
    </xf>
    <xf numFmtId="4" fontId="11" fillId="33" borderId="32" xfId="0" applyNumberFormat="1" applyFont="1" applyFill="1" applyBorder="1" applyAlignment="1">
      <alignment horizontal="center"/>
    </xf>
    <xf numFmtId="4" fontId="10" fillId="33" borderId="30" xfId="0" applyNumberFormat="1" applyFont="1" applyFill="1" applyBorder="1" applyAlignment="1">
      <alignment horizontal="right"/>
    </xf>
    <xf numFmtId="4" fontId="6" fillId="33" borderId="30" xfId="0" applyNumberFormat="1" applyFont="1" applyFill="1" applyBorder="1" applyAlignment="1">
      <alignment horizontal="right"/>
    </xf>
    <xf numFmtId="4" fontId="55" fillId="33" borderId="15" xfId="0" applyNumberFormat="1" applyFont="1" applyFill="1" applyBorder="1" applyAlignment="1">
      <alignment horizontal="right"/>
    </xf>
    <xf numFmtId="4" fontId="55" fillId="33" borderId="35" xfId="0" applyNumberFormat="1" applyFont="1" applyFill="1" applyBorder="1" applyAlignment="1">
      <alignment horizontal="right"/>
    </xf>
    <xf numFmtId="4" fontId="0" fillId="33" borderId="15" xfId="0" applyNumberFormat="1" applyFont="1" applyFill="1" applyBorder="1" applyAlignment="1">
      <alignment horizontal="right"/>
    </xf>
    <xf numFmtId="4" fontId="56" fillId="33" borderId="15" xfId="0" applyNumberFormat="1" applyFont="1" applyFill="1" applyBorder="1" applyAlignment="1">
      <alignment horizontal="right"/>
    </xf>
    <xf numFmtId="4" fontId="3" fillId="33" borderId="15" xfId="0" applyNumberFormat="1" applyFont="1" applyFill="1" applyBorder="1" applyAlignment="1">
      <alignment horizontal="right"/>
    </xf>
    <xf numFmtId="4" fontId="55" fillId="33" borderId="0" xfId="0" applyNumberFormat="1" applyFont="1" applyFill="1" applyBorder="1" applyAlignment="1">
      <alignment horizontal="right"/>
    </xf>
    <xf numFmtId="4" fontId="56" fillId="33" borderId="0" xfId="0" applyNumberFormat="1" applyFont="1" applyFill="1" applyBorder="1" applyAlignment="1">
      <alignment horizontal="right"/>
    </xf>
    <xf numFmtId="4" fontId="12" fillId="33" borderId="33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/>
    </xf>
    <xf numFmtId="4" fontId="3" fillId="33" borderId="30" xfId="0" applyNumberFormat="1" applyFont="1" applyFill="1" applyBorder="1" applyAlignment="1">
      <alignment horizontal="right"/>
    </xf>
    <xf numFmtId="4" fontId="13" fillId="33" borderId="29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/>
    </xf>
    <xf numFmtId="4" fontId="2" fillId="33" borderId="3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" fontId="12" fillId="33" borderId="28" xfId="0" applyNumberFormat="1" applyFont="1" applyFill="1" applyBorder="1" applyAlignment="1">
      <alignment horizontal="center"/>
    </xf>
    <xf numFmtId="4" fontId="11" fillId="33" borderId="1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" fontId="11" fillId="33" borderId="36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1" fillId="33" borderId="37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left"/>
    </xf>
    <xf numFmtId="49" fontId="0" fillId="33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6" fillId="0" borderId="0" xfId="0" applyFont="1" applyBorder="1" applyAlignment="1">
      <alignment horizontal="left"/>
    </xf>
    <xf numFmtId="0" fontId="8" fillId="0" borderId="0" xfId="0" applyFont="1" applyFill="1" applyAlignment="1">
      <alignment horizontal="left"/>
    </xf>
    <xf numFmtId="49" fontId="12" fillId="0" borderId="0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/>
    </xf>
    <xf numFmtId="49" fontId="11" fillId="0" borderId="38" xfId="0" applyNumberFormat="1" applyFont="1" applyFill="1" applyBorder="1" applyAlignment="1">
      <alignment horizontal="center" wrapText="1"/>
    </xf>
    <xf numFmtId="0" fontId="11" fillId="0" borderId="3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" xfId="58"/>
    <cellStyle name="Тысячи_Лист1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7"/>
  <sheetViews>
    <sheetView showGridLines="0" tabSelected="1" view="pageBreakPreview" zoomScaleSheetLayoutView="100" zoomScalePageLayoutView="0" workbookViewId="0" topLeftCell="A1">
      <selection activeCell="G326" sqref="G326:I326"/>
    </sheetView>
  </sheetViews>
  <sheetFormatPr defaultColWidth="9.00390625" defaultRowHeight="12.75"/>
  <cols>
    <col min="1" max="1" width="62.125" style="44" customWidth="1"/>
    <col min="2" max="2" width="3.00390625" style="44" hidden="1" customWidth="1"/>
    <col min="3" max="3" width="10.25390625" style="45" customWidth="1"/>
    <col min="4" max="4" width="11.00390625" style="45" customWidth="1"/>
    <col min="5" max="5" width="16.625" style="44" customWidth="1"/>
    <col min="6" max="6" width="10.375" style="44" customWidth="1"/>
    <col min="7" max="7" width="17.75390625" style="173" customWidth="1"/>
    <col min="8" max="8" width="5.625" style="166" hidden="1" customWidth="1"/>
    <col min="9" max="9" width="17.00390625" style="166" customWidth="1"/>
    <col min="10" max="16384" width="9.125" style="6" customWidth="1"/>
  </cols>
  <sheetData>
    <row r="1" spans="1:9" ht="15">
      <c r="A1" s="23"/>
      <c r="B1" s="23"/>
      <c r="C1" s="179" t="s">
        <v>307</v>
      </c>
      <c r="D1" s="179"/>
      <c r="E1" s="179"/>
      <c r="F1" s="179"/>
      <c r="G1" s="179"/>
      <c r="H1" s="179"/>
      <c r="I1" s="121"/>
    </row>
    <row r="2" spans="1:9" s="1" customFormat="1" ht="5.25" customHeight="1">
      <c r="A2" s="24"/>
      <c r="B2" s="24"/>
      <c r="C2" s="180"/>
      <c r="D2" s="180"/>
      <c r="E2" s="180"/>
      <c r="F2" s="180"/>
      <c r="G2" s="180"/>
      <c r="H2" s="180"/>
      <c r="I2" s="50"/>
    </row>
    <row r="3" spans="1:9" s="1" customFormat="1" ht="15" customHeight="1">
      <c r="A3" s="25"/>
      <c r="B3" s="25"/>
      <c r="C3" s="119" t="s">
        <v>262</v>
      </c>
      <c r="D3" s="119"/>
      <c r="E3" s="119"/>
      <c r="F3" s="119"/>
      <c r="G3" s="122"/>
      <c r="H3" s="122"/>
      <c r="I3" s="123"/>
    </row>
    <row r="4" spans="1:9" s="1" customFormat="1" ht="34.5" customHeight="1">
      <c r="A4" s="25"/>
      <c r="B4" s="25"/>
      <c r="C4" s="181" t="s">
        <v>291</v>
      </c>
      <c r="D4" s="181"/>
      <c r="E4" s="181"/>
      <c r="F4" s="181"/>
      <c r="G4" s="181"/>
      <c r="H4" s="124"/>
      <c r="I4" s="123"/>
    </row>
    <row r="5" spans="1:9" s="1" customFormat="1" ht="19.5" customHeight="1">
      <c r="A5" s="25"/>
      <c r="B5" s="25"/>
      <c r="C5" s="182"/>
      <c r="D5" s="182"/>
      <c r="E5" s="182"/>
      <c r="F5" s="182"/>
      <c r="G5" s="182"/>
      <c r="H5" s="124"/>
      <c r="I5" s="50"/>
    </row>
    <row r="6" spans="1:9" s="1" customFormat="1" ht="2.25" customHeight="1">
      <c r="A6" s="25"/>
      <c r="B6" s="25"/>
      <c r="C6" s="25"/>
      <c r="D6" s="25"/>
      <c r="E6" s="25"/>
      <c r="F6" s="25"/>
      <c r="G6" s="176"/>
      <c r="H6" s="177"/>
      <c r="I6" s="50"/>
    </row>
    <row r="7" spans="1:9" s="1" customFormat="1" ht="12" customHeight="1" hidden="1">
      <c r="A7" s="26"/>
      <c r="B7" s="27"/>
      <c r="C7" s="27"/>
      <c r="D7" s="27"/>
      <c r="E7" s="27"/>
      <c r="F7" s="27"/>
      <c r="G7" s="125"/>
      <c r="H7" s="50"/>
      <c r="I7" s="50"/>
    </row>
    <row r="8" spans="1:9" s="1" customFormat="1" ht="20.25" customHeight="1">
      <c r="A8" s="178" t="s">
        <v>103</v>
      </c>
      <c r="B8" s="178"/>
      <c r="C8" s="178"/>
      <c r="D8" s="178"/>
      <c r="E8" s="178"/>
      <c r="F8" s="178"/>
      <c r="G8" s="178"/>
      <c r="H8" s="178"/>
      <c r="I8" s="178"/>
    </row>
    <row r="9" spans="1:9" s="1" customFormat="1" ht="23.25" customHeight="1">
      <c r="A9" s="178" t="s">
        <v>104</v>
      </c>
      <c r="B9" s="178"/>
      <c r="C9" s="178"/>
      <c r="D9" s="178"/>
      <c r="E9" s="178"/>
      <c r="F9" s="178"/>
      <c r="G9" s="178"/>
      <c r="H9" s="178"/>
      <c r="I9" s="178"/>
    </row>
    <row r="10" spans="1:9" s="1" customFormat="1" ht="22.5" customHeight="1">
      <c r="A10" s="178" t="s">
        <v>306</v>
      </c>
      <c r="B10" s="178"/>
      <c r="C10" s="178"/>
      <c r="D10" s="178"/>
      <c r="E10" s="178"/>
      <c r="F10" s="178"/>
      <c r="G10" s="178"/>
      <c r="H10" s="178"/>
      <c r="I10" s="178"/>
    </row>
    <row r="11" spans="1:9" s="1" customFormat="1" ht="12.75" customHeight="1">
      <c r="A11" s="26"/>
      <c r="B11" s="27"/>
      <c r="C11" s="27"/>
      <c r="D11" s="27"/>
      <c r="E11" s="27"/>
      <c r="F11" s="27"/>
      <c r="G11" s="125"/>
      <c r="H11" s="50"/>
      <c r="I11" s="50"/>
    </row>
    <row r="12" spans="1:9" s="4" customFormat="1" ht="16.5" customHeight="1" thickBot="1">
      <c r="A12" s="26"/>
      <c r="B12" s="28"/>
      <c r="C12" s="29"/>
      <c r="D12" s="29"/>
      <c r="E12" s="30"/>
      <c r="F12" s="30"/>
      <c r="G12" s="126" t="s">
        <v>292</v>
      </c>
      <c r="H12" s="127"/>
      <c r="I12" s="127"/>
    </row>
    <row r="13" spans="1:9" s="1" customFormat="1" ht="20.25" customHeight="1">
      <c r="A13" s="184" t="s">
        <v>20</v>
      </c>
      <c r="B13" s="183"/>
      <c r="C13" s="183"/>
      <c r="D13" s="183"/>
      <c r="E13" s="183"/>
      <c r="F13" s="183"/>
      <c r="G13" s="174" t="s">
        <v>301</v>
      </c>
      <c r="H13" s="50"/>
      <c r="I13" s="174" t="s">
        <v>302</v>
      </c>
    </row>
    <row r="14" spans="1:9" s="10" customFormat="1" ht="78" customHeight="1">
      <c r="A14" s="185"/>
      <c r="B14" s="56"/>
      <c r="C14" s="57" t="s">
        <v>2</v>
      </c>
      <c r="D14" s="56" t="s">
        <v>3</v>
      </c>
      <c r="E14" s="56" t="s">
        <v>16</v>
      </c>
      <c r="F14" s="56" t="s">
        <v>21</v>
      </c>
      <c r="G14" s="175"/>
      <c r="H14" s="128"/>
      <c r="I14" s="175"/>
    </row>
    <row r="15" spans="1:9" s="3" customFormat="1" ht="12" customHeight="1" thickBot="1">
      <c r="A15" s="69">
        <v>1</v>
      </c>
      <c r="B15" s="70">
        <v>2</v>
      </c>
      <c r="C15" s="71">
        <v>2</v>
      </c>
      <c r="D15" s="71">
        <v>3</v>
      </c>
      <c r="E15" s="71">
        <v>4</v>
      </c>
      <c r="F15" s="71">
        <v>5</v>
      </c>
      <c r="G15" s="129">
        <v>6</v>
      </c>
      <c r="H15" s="130"/>
      <c r="I15" s="129">
        <v>6</v>
      </c>
    </row>
    <row r="16" spans="1:9" s="5" customFormat="1" ht="30.75" customHeight="1" thickBot="1">
      <c r="A16" s="22" t="s">
        <v>17</v>
      </c>
      <c r="B16" s="74"/>
      <c r="C16" s="19" t="s">
        <v>28</v>
      </c>
      <c r="D16" s="19" t="s">
        <v>4</v>
      </c>
      <c r="E16" s="19" t="s">
        <v>120</v>
      </c>
      <c r="F16" s="19" t="s">
        <v>1</v>
      </c>
      <c r="G16" s="131">
        <f>G92</f>
        <v>58283.5</v>
      </c>
      <c r="H16" s="132"/>
      <c r="I16" s="131">
        <f>I92</f>
        <v>65881.80000000002</v>
      </c>
    </row>
    <row r="17" spans="1:9" s="1" customFormat="1" ht="57" customHeight="1">
      <c r="A17" s="72" t="s">
        <v>187</v>
      </c>
      <c r="B17" s="73"/>
      <c r="C17" s="33" t="s">
        <v>28</v>
      </c>
      <c r="D17" s="33" t="s">
        <v>8</v>
      </c>
      <c r="E17" s="33" t="s">
        <v>120</v>
      </c>
      <c r="F17" s="33" t="s">
        <v>1</v>
      </c>
      <c r="G17" s="133">
        <f>SUM(G18)</f>
        <v>1371</v>
      </c>
      <c r="H17" s="134" t="e">
        <f>SUM(H19,#REF!)</f>
        <v>#REF!</v>
      </c>
      <c r="I17" s="133">
        <f>SUM(I18)</f>
        <v>1371</v>
      </c>
    </row>
    <row r="18" spans="1:9" s="1" customFormat="1" ht="42" customHeight="1">
      <c r="A18" s="63" t="s">
        <v>60</v>
      </c>
      <c r="B18" s="47"/>
      <c r="C18" s="20" t="s">
        <v>28</v>
      </c>
      <c r="D18" s="20" t="s">
        <v>8</v>
      </c>
      <c r="E18" s="20" t="s">
        <v>121</v>
      </c>
      <c r="F18" s="20" t="s">
        <v>1</v>
      </c>
      <c r="G18" s="135">
        <f>SUM(G19)</f>
        <v>1371</v>
      </c>
      <c r="H18" s="55" t="e">
        <f>SUM(H22,#REF!)</f>
        <v>#REF!</v>
      </c>
      <c r="I18" s="135">
        <f>SUM(I19)</f>
        <v>1371</v>
      </c>
    </row>
    <row r="19" spans="1:9" s="10" customFormat="1" ht="54" customHeight="1">
      <c r="A19" s="62" t="s">
        <v>114</v>
      </c>
      <c r="B19" s="49"/>
      <c r="C19" s="20" t="s">
        <v>28</v>
      </c>
      <c r="D19" s="20" t="s">
        <v>8</v>
      </c>
      <c r="E19" s="20" t="s">
        <v>125</v>
      </c>
      <c r="F19" s="20" t="s">
        <v>1</v>
      </c>
      <c r="G19" s="135">
        <f>SUM(G20)</f>
        <v>1371</v>
      </c>
      <c r="H19" s="134" t="e">
        <f>SUM(H22)</f>
        <v>#REF!</v>
      </c>
      <c r="I19" s="135">
        <f>SUM(I20)</f>
        <v>1371</v>
      </c>
    </row>
    <row r="20" spans="1:9" s="1" customFormat="1" ht="83.25" customHeight="1">
      <c r="A20" s="64" t="s">
        <v>116</v>
      </c>
      <c r="B20" s="47"/>
      <c r="C20" s="21" t="s">
        <v>28</v>
      </c>
      <c r="D20" s="21" t="s">
        <v>8</v>
      </c>
      <c r="E20" s="21" t="s">
        <v>125</v>
      </c>
      <c r="F20" s="21" t="s">
        <v>58</v>
      </c>
      <c r="G20" s="136">
        <v>1371</v>
      </c>
      <c r="H20" s="137"/>
      <c r="I20" s="136">
        <v>1371</v>
      </c>
    </row>
    <row r="21" spans="1:9" s="1" customFormat="1" ht="70.5" customHeight="1">
      <c r="A21" s="62" t="s">
        <v>18</v>
      </c>
      <c r="B21" s="49"/>
      <c r="C21" s="20" t="s">
        <v>28</v>
      </c>
      <c r="D21" s="20" t="s">
        <v>29</v>
      </c>
      <c r="E21" s="20" t="s">
        <v>120</v>
      </c>
      <c r="F21" s="20" t="s">
        <v>1</v>
      </c>
      <c r="G21" s="135">
        <f>SUM(G22)</f>
        <v>435.8</v>
      </c>
      <c r="H21" s="134" t="e">
        <f>SUM(H23,#REF!)</f>
        <v>#REF!</v>
      </c>
      <c r="I21" s="135">
        <f>SUM(I22)</f>
        <v>476.9</v>
      </c>
    </row>
    <row r="22" spans="1:9" s="1" customFormat="1" ht="42" customHeight="1">
      <c r="A22" s="63" t="s">
        <v>60</v>
      </c>
      <c r="B22" s="47"/>
      <c r="C22" s="20" t="s">
        <v>28</v>
      </c>
      <c r="D22" s="20" t="s">
        <v>29</v>
      </c>
      <c r="E22" s="20" t="s">
        <v>121</v>
      </c>
      <c r="F22" s="20" t="s">
        <v>1</v>
      </c>
      <c r="G22" s="135">
        <f>SUM(G23)</f>
        <v>435.8</v>
      </c>
      <c r="H22" s="55" t="e">
        <f>SUM(#REF!,#REF!)</f>
        <v>#REF!</v>
      </c>
      <c r="I22" s="135">
        <f>SUM(I23)</f>
        <v>476.9</v>
      </c>
    </row>
    <row r="23" spans="1:9" s="10" customFormat="1" ht="39" customHeight="1">
      <c r="A23" s="62" t="s">
        <v>60</v>
      </c>
      <c r="B23" s="49"/>
      <c r="C23" s="20" t="s">
        <v>28</v>
      </c>
      <c r="D23" s="20" t="s">
        <v>29</v>
      </c>
      <c r="E23" s="20" t="s">
        <v>122</v>
      </c>
      <c r="F23" s="20" t="s">
        <v>1</v>
      </c>
      <c r="G23" s="135">
        <f>G24+G25</f>
        <v>435.8</v>
      </c>
      <c r="H23" s="135">
        <f>H24+H25</f>
        <v>14.3</v>
      </c>
      <c r="I23" s="135">
        <f>I24+I25</f>
        <v>476.9</v>
      </c>
    </row>
    <row r="24" spans="1:9" s="1" customFormat="1" ht="83.25" customHeight="1">
      <c r="A24" s="65" t="s">
        <v>117</v>
      </c>
      <c r="B24" s="47"/>
      <c r="C24" s="21" t="s">
        <v>28</v>
      </c>
      <c r="D24" s="21" t="s">
        <v>29</v>
      </c>
      <c r="E24" s="21" t="s">
        <v>122</v>
      </c>
      <c r="F24" s="21" t="s">
        <v>58</v>
      </c>
      <c r="G24" s="136">
        <v>418.5</v>
      </c>
      <c r="H24" s="137"/>
      <c r="I24" s="136">
        <v>418.5</v>
      </c>
    </row>
    <row r="25" spans="1:11" s="17" customFormat="1" ht="39" customHeight="1">
      <c r="A25" s="65" t="s">
        <v>101</v>
      </c>
      <c r="B25" s="47"/>
      <c r="C25" s="21" t="s">
        <v>28</v>
      </c>
      <c r="D25" s="21" t="s">
        <v>29</v>
      </c>
      <c r="E25" s="21" t="s">
        <v>122</v>
      </c>
      <c r="F25" s="21" t="s">
        <v>97</v>
      </c>
      <c r="G25" s="136">
        <v>17.3</v>
      </c>
      <c r="H25" s="138">
        <v>14.3</v>
      </c>
      <c r="I25" s="136">
        <v>58.4</v>
      </c>
      <c r="J25" s="48"/>
      <c r="K25" s="16"/>
    </row>
    <row r="26" spans="1:9" s="1" customFormat="1" ht="68.25" customHeight="1">
      <c r="A26" s="62" t="s">
        <v>19</v>
      </c>
      <c r="B26" s="49"/>
      <c r="C26" s="20" t="s">
        <v>28</v>
      </c>
      <c r="D26" s="20" t="s">
        <v>30</v>
      </c>
      <c r="E26" s="20" t="s">
        <v>120</v>
      </c>
      <c r="F26" s="20" t="s">
        <v>1</v>
      </c>
      <c r="G26" s="135">
        <f>SUM(G27,G31,G36)</f>
        <v>26764.199999999997</v>
      </c>
      <c r="H26" s="134" t="e">
        <f>SUM(#REF!,H38,H39,#REF!,#REF!,H41)</f>
        <v>#REF!</v>
      </c>
      <c r="I26" s="135">
        <f>SUM(I27,I31,I36)</f>
        <v>26145.1</v>
      </c>
    </row>
    <row r="27" spans="1:9" s="1" customFormat="1" ht="103.5" customHeight="1">
      <c r="A27" s="63" t="s">
        <v>273</v>
      </c>
      <c r="B27" s="47"/>
      <c r="C27" s="20" t="s">
        <v>28</v>
      </c>
      <c r="D27" s="20" t="s">
        <v>30</v>
      </c>
      <c r="E27" s="20" t="s">
        <v>123</v>
      </c>
      <c r="F27" s="20" t="s">
        <v>1</v>
      </c>
      <c r="G27" s="135">
        <f>SUM(G28)</f>
        <v>24681.899999999998</v>
      </c>
      <c r="H27" s="55" t="e">
        <f>SUM(H29,H37,#REF!,#REF!)</f>
        <v>#REF!</v>
      </c>
      <c r="I27" s="135">
        <f>SUM(I28)</f>
        <v>24051.399999999998</v>
      </c>
    </row>
    <row r="28" spans="1:9" s="10" customFormat="1" ht="47.25" customHeight="1">
      <c r="A28" s="62" t="s">
        <v>60</v>
      </c>
      <c r="B28" s="49"/>
      <c r="C28" s="20" t="s">
        <v>28</v>
      </c>
      <c r="D28" s="20" t="s">
        <v>30</v>
      </c>
      <c r="E28" s="20" t="s">
        <v>124</v>
      </c>
      <c r="F28" s="20" t="s">
        <v>1</v>
      </c>
      <c r="G28" s="135">
        <f>G29+G30</f>
        <v>24681.899999999998</v>
      </c>
      <c r="H28" s="134" t="e">
        <f>SUM(#REF!,H38,H39,#REF!)</f>
        <v>#REF!</v>
      </c>
      <c r="I28" s="135">
        <f>I29+I30</f>
        <v>24051.399999999998</v>
      </c>
    </row>
    <row r="29" spans="1:9" s="1" customFormat="1" ht="87.75" customHeight="1">
      <c r="A29" s="64" t="s">
        <v>117</v>
      </c>
      <c r="B29" s="47"/>
      <c r="C29" s="21" t="s">
        <v>28</v>
      </c>
      <c r="D29" s="21" t="s">
        <v>30</v>
      </c>
      <c r="E29" s="21" t="s">
        <v>124</v>
      </c>
      <c r="F29" s="21" t="s">
        <v>58</v>
      </c>
      <c r="G29" s="136">
        <v>23201.1</v>
      </c>
      <c r="H29" s="55" t="e">
        <f>SUM(H37,#REF!,H40,#REF!)</f>
        <v>#REF!</v>
      </c>
      <c r="I29" s="136">
        <v>22708.6</v>
      </c>
    </row>
    <row r="30" spans="1:9" s="1" customFormat="1" ht="38.25" customHeight="1">
      <c r="A30" s="64" t="s">
        <v>62</v>
      </c>
      <c r="B30" s="47"/>
      <c r="C30" s="21" t="s">
        <v>28</v>
      </c>
      <c r="D30" s="21" t="s">
        <v>30</v>
      </c>
      <c r="E30" s="21" t="s">
        <v>124</v>
      </c>
      <c r="F30" s="21" t="s">
        <v>61</v>
      </c>
      <c r="G30" s="136">
        <v>1480.8</v>
      </c>
      <c r="H30" s="55" t="e">
        <f>SUM(#REF!)</f>
        <v>#REF!</v>
      </c>
      <c r="I30" s="136">
        <v>1342.8</v>
      </c>
    </row>
    <row r="31" spans="1:9" s="1" customFormat="1" ht="47.25" customHeight="1">
      <c r="A31" s="63" t="s">
        <v>60</v>
      </c>
      <c r="B31" s="47"/>
      <c r="C31" s="20" t="s">
        <v>28</v>
      </c>
      <c r="D31" s="20" t="s">
        <v>30</v>
      </c>
      <c r="E31" s="20" t="s">
        <v>121</v>
      </c>
      <c r="F31" s="20" t="s">
        <v>1</v>
      </c>
      <c r="G31" s="135">
        <f>SUM(G34,G32)</f>
        <v>165.5</v>
      </c>
      <c r="H31" s="55" t="e">
        <f>SUM(#REF!,H39,H41,#REF!)</f>
        <v>#REF!</v>
      </c>
      <c r="I31" s="135">
        <f>SUM(I34,I32)</f>
        <v>165.5</v>
      </c>
    </row>
    <row r="32" spans="1:9" s="10" customFormat="1" ht="47.25" customHeight="1">
      <c r="A32" s="62" t="s">
        <v>60</v>
      </c>
      <c r="B32" s="49"/>
      <c r="C32" s="20" t="s">
        <v>28</v>
      </c>
      <c r="D32" s="20" t="s">
        <v>30</v>
      </c>
      <c r="E32" s="20" t="s">
        <v>122</v>
      </c>
      <c r="F32" s="20" t="s">
        <v>1</v>
      </c>
      <c r="G32" s="135">
        <f>SUM(G33)</f>
        <v>160</v>
      </c>
      <c r="H32" s="134" t="e">
        <f>SUM(H34,H39,H41,#REF!)</f>
        <v>#REF!</v>
      </c>
      <c r="I32" s="135">
        <f>SUM(I33)</f>
        <v>160</v>
      </c>
    </row>
    <row r="33" spans="1:9" s="1" customFormat="1" ht="38.25" customHeight="1">
      <c r="A33" s="64" t="s">
        <v>62</v>
      </c>
      <c r="B33" s="47"/>
      <c r="C33" s="21" t="s">
        <v>28</v>
      </c>
      <c r="D33" s="21" t="s">
        <v>30</v>
      </c>
      <c r="E33" s="21" t="s">
        <v>122</v>
      </c>
      <c r="F33" s="21" t="s">
        <v>61</v>
      </c>
      <c r="G33" s="136">
        <v>160</v>
      </c>
      <c r="H33" s="55" t="e">
        <f>SUM(H36)</f>
        <v>#REF!</v>
      </c>
      <c r="I33" s="136">
        <v>160</v>
      </c>
    </row>
    <row r="34" spans="1:9" s="10" customFormat="1" ht="47.25" customHeight="1">
      <c r="A34" s="62" t="s">
        <v>105</v>
      </c>
      <c r="B34" s="49"/>
      <c r="C34" s="20" t="s">
        <v>28</v>
      </c>
      <c r="D34" s="20" t="s">
        <v>30</v>
      </c>
      <c r="E34" s="20" t="s">
        <v>276</v>
      </c>
      <c r="F34" s="20" t="s">
        <v>1</v>
      </c>
      <c r="G34" s="135">
        <f>SUM(G35)</f>
        <v>5.5</v>
      </c>
      <c r="H34" s="134" t="e">
        <f>SUM(H36,H41,H43,#REF!)</f>
        <v>#REF!</v>
      </c>
      <c r="I34" s="135">
        <f>SUM(I35)</f>
        <v>5.5</v>
      </c>
    </row>
    <row r="35" spans="1:9" s="1" customFormat="1" ht="38.25" customHeight="1">
      <c r="A35" s="65" t="s">
        <v>93</v>
      </c>
      <c r="B35" s="47"/>
      <c r="C35" s="21" t="s">
        <v>28</v>
      </c>
      <c r="D35" s="21" t="s">
        <v>30</v>
      </c>
      <c r="E35" s="21" t="s">
        <v>276</v>
      </c>
      <c r="F35" s="21" t="s">
        <v>92</v>
      </c>
      <c r="G35" s="136">
        <v>5.5</v>
      </c>
      <c r="H35" s="55" t="e">
        <f>SUM(H38)</f>
        <v>#REF!</v>
      </c>
      <c r="I35" s="136">
        <v>5.5</v>
      </c>
    </row>
    <row r="36" spans="1:9" s="1" customFormat="1" ht="36.75" customHeight="1">
      <c r="A36" s="66" t="s">
        <v>109</v>
      </c>
      <c r="B36" s="47"/>
      <c r="C36" s="20" t="s">
        <v>28</v>
      </c>
      <c r="D36" s="20" t="s">
        <v>30</v>
      </c>
      <c r="E36" s="20" t="s">
        <v>126</v>
      </c>
      <c r="F36" s="20" t="s">
        <v>1</v>
      </c>
      <c r="G36" s="135">
        <f>SUM(G37,G39,G42,G44)</f>
        <v>1916.8</v>
      </c>
      <c r="H36" s="55" t="e">
        <f>SUM(#REF!)</f>
        <v>#REF!</v>
      </c>
      <c r="I36" s="135">
        <f>SUM(I37,I39,I42,I44)</f>
        <v>1928.2</v>
      </c>
    </row>
    <row r="37" spans="1:9" s="10" customFormat="1" ht="48" customHeight="1">
      <c r="A37" s="62" t="s">
        <v>201</v>
      </c>
      <c r="B37" s="49"/>
      <c r="C37" s="20" t="s">
        <v>28</v>
      </c>
      <c r="D37" s="20" t="s">
        <v>30</v>
      </c>
      <c r="E37" s="20" t="s">
        <v>127</v>
      </c>
      <c r="F37" s="20" t="s">
        <v>1</v>
      </c>
      <c r="G37" s="135">
        <f>SUM(G38)</f>
        <v>300.7</v>
      </c>
      <c r="H37" s="139"/>
      <c r="I37" s="135">
        <f>SUM(I38)</f>
        <v>300.7</v>
      </c>
    </row>
    <row r="38" spans="1:9" s="1" customFormat="1" ht="78" customHeight="1">
      <c r="A38" s="65" t="s">
        <v>116</v>
      </c>
      <c r="B38" s="47"/>
      <c r="C38" s="21" t="s">
        <v>28</v>
      </c>
      <c r="D38" s="21" t="s">
        <v>30</v>
      </c>
      <c r="E38" s="21" t="s">
        <v>127</v>
      </c>
      <c r="F38" s="21" t="s">
        <v>58</v>
      </c>
      <c r="G38" s="136">
        <v>300.7</v>
      </c>
      <c r="H38" s="55" t="e">
        <f>SUM(#REF!)</f>
        <v>#REF!</v>
      </c>
      <c r="I38" s="136">
        <v>300.7</v>
      </c>
    </row>
    <row r="39" spans="1:9" s="10" customFormat="1" ht="39.75" customHeight="1">
      <c r="A39" s="66" t="s">
        <v>63</v>
      </c>
      <c r="B39" s="49"/>
      <c r="C39" s="20" t="s">
        <v>28</v>
      </c>
      <c r="D39" s="20" t="s">
        <v>30</v>
      </c>
      <c r="E39" s="20" t="s">
        <v>128</v>
      </c>
      <c r="F39" s="20" t="s">
        <v>1</v>
      </c>
      <c r="G39" s="135">
        <f>SUM(G40,G41)</f>
        <v>969</v>
      </c>
      <c r="H39" s="134">
        <f>SUM(H40)</f>
        <v>0</v>
      </c>
      <c r="I39" s="135">
        <f>SUM(I40,I41)</f>
        <v>969</v>
      </c>
    </row>
    <row r="40" spans="1:9" s="1" customFormat="1" ht="80.25" customHeight="1">
      <c r="A40" s="65" t="s">
        <v>59</v>
      </c>
      <c r="B40" s="47"/>
      <c r="C40" s="21" t="s">
        <v>28</v>
      </c>
      <c r="D40" s="21" t="s">
        <v>30</v>
      </c>
      <c r="E40" s="21" t="s">
        <v>128</v>
      </c>
      <c r="F40" s="21" t="s">
        <v>58</v>
      </c>
      <c r="G40" s="136">
        <v>947.8</v>
      </c>
      <c r="H40" s="137"/>
      <c r="I40" s="136">
        <v>947.8</v>
      </c>
    </row>
    <row r="41" spans="1:9" s="1" customFormat="1" ht="45" customHeight="1">
      <c r="A41" s="65" t="s">
        <v>62</v>
      </c>
      <c r="B41" s="47"/>
      <c r="C41" s="21" t="s">
        <v>28</v>
      </c>
      <c r="D41" s="21" t="s">
        <v>30</v>
      </c>
      <c r="E41" s="21" t="s">
        <v>128</v>
      </c>
      <c r="F41" s="21" t="s">
        <v>61</v>
      </c>
      <c r="G41" s="136">
        <v>21.2</v>
      </c>
      <c r="H41" s="55" t="e">
        <f>SUM(H42)</f>
        <v>#REF!</v>
      </c>
      <c r="I41" s="136">
        <v>21.2</v>
      </c>
    </row>
    <row r="42" spans="1:9" s="10" customFormat="1" ht="55.5" customHeight="1">
      <c r="A42" s="62" t="s">
        <v>64</v>
      </c>
      <c r="B42" s="49"/>
      <c r="C42" s="20" t="s">
        <v>28</v>
      </c>
      <c r="D42" s="20" t="s">
        <v>30</v>
      </c>
      <c r="E42" s="20" t="s">
        <v>129</v>
      </c>
      <c r="F42" s="20" t="s">
        <v>1</v>
      </c>
      <c r="G42" s="135">
        <f>SUM(G43)</f>
        <v>284.3</v>
      </c>
      <c r="H42" s="135" t="e">
        <f>SUM(H43)</f>
        <v>#REF!</v>
      </c>
      <c r="I42" s="135">
        <f>SUM(I43)</f>
        <v>295.7</v>
      </c>
    </row>
    <row r="43" spans="1:9" s="1" customFormat="1" ht="85.5" customHeight="1">
      <c r="A43" s="65" t="s">
        <v>115</v>
      </c>
      <c r="B43" s="47"/>
      <c r="C43" s="21" t="s">
        <v>28</v>
      </c>
      <c r="D43" s="21" t="s">
        <v>30</v>
      </c>
      <c r="E43" s="21" t="s">
        <v>129</v>
      </c>
      <c r="F43" s="21" t="s">
        <v>58</v>
      </c>
      <c r="G43" s="136">
        <v>284.3</v>
      </c>
      <c r="H43" s="55" t="e">
        <f>SUM(#REF!)</f>
        <v>#REF!</v>
      </c>
      <c r="I43" s="136">
        <v>295.7</v>
      </c>
    </row>
    <row r="44" spans="1:9" s="10" customFormat="1" ht="66" customHeight="1">
      <c r="A44" s="66" t="s">
        <v>65</v>
      </c>
      <c r="B44" s="49"/>
      <c r="C44" s="20" t="s">
        <v>28</v>
      </c>
      <c r="D44" s="20" t="s">
        <v>30</v>
      </c>
      <c r="E44" s="20" t="s">
        <v>130</v>
      </c>
      <c r="F44" s="20" t="s">
        <v>1</v>
      </c>
      <c r="G44" s="135">
        <f>G45+G46</f>
        <v>362.8</v>
      </c>
      <c r="H44" s="134">
        <f>SUM(H46)</f>
        <v>0</v>
      </c>
      <c r="I44" s="135">
        <f>I45+I46</f>
        <v>362.8</v>
      </c>
    </row>
    <row r="45" spans="1:9" s="1" customFormat="1" ht="85.5" customHeight="1">
      <c r="A45" s="65" t="s">
        <v>115</v>
      </c>
      <c r="B45" s="47"/>
      <c r="C45" s="21" t="s">
        <v>28</v>
      </c>
      <c r="D45" s="21" t="s">
        <v>30</v>
      </c>
      <c r="E45" s="21" t="s">
        <v>130</v>
      </c>
      <c r="F45" s="21" t="s">
        <v>58</v>
      </c>
      <c r="G45" s="136">
        <v>301.7</v>
      </c>
      <c r="H45" s="55">
        <f>SUM(H46)</f>
        <v>0</v>
      </c>
      <c r="I45" s="136">
        <v>301.7</v>
      </c>
    </row>
    <row r="46" spans="1:9" s="1" customFormat="1" ht="33" customHeight="1">
      <c r="A46" s="65" t="s">
        <v>62</v>
      </c>
      <c r="B46" s="47"/>
      <c r="C46" s="21" t="s">
        <v>28</v>
      </c>
      <c r="D46" s="21" t="s">
        <v>30</v>
      </c>
      <c r="E46" s="21" t="s">
        <v>130</v>
      </c>
      <c r="F46" s="21" t="s">
        <v>61</v>
      </c>
      <c r="G46" s="136">
        <v>61.1</v>
      </c>
      <c r="H46" s="137"/>
      <c r="I46" s="136">
        <v>61.1</v>
      </c>
    </row>
    <row r="47" spans="1:9" s="1" customFormat="1" ht="58.5" customHeight="1">
      <c r="A47" s="31" t="s">
        <v>297</v>
      </c>
      <c r="B47" s="49"/>
      <c r="C47" s="20" t="s">
        <v>28</v>
      </c>
      <c r="D47" s="20" t="s">
        <v>31</v>
      </c>
      <c r="E47" s="20" t="s">
        <v>120</v>
      </c>
      <c r="F47" s="20" t="s">
        <v>1</v>
      </c>
      <c r="G47" s="135">
        <f>SUM(G48)</f>
        <v>117</v>
      </c>
      <c r="H47" s="55" t="e">
        <f>SUM(H48,#REF!,#REF!,#REF!)</f>
        <v>#REF!</v>
      </c>
      <c r="I47" s="135">
        <f>SUM(I48)</f>
        <v>7.1</v>
      </c>
    </row>
    <row r="48" spans="1:9" s="1" customFormat="1" ht="43.5" customHeight="1">
      <c r="A48" s="109" t="s">
        <v>109</v>
      </c>
      <c r="B48" s="47"/>
      <c r="C48" s="20" t="s">
        <v>28</v>
      </c>
      <c r="D48" s="20" t="s">
        <v>31</v>
      </c>
      <c r="E48" s="20" t="s">
        <v>126</v>
      </c>
      <c r="F48" s="20" t="s">
        <v>1</v>
      </c>
      <c r="G48" s="135">
        <f>SUM(,G49)</f>
        <v>117</v>
      </c>
      <c r="H48" s="137"/>
      <c r="I48" s="135">
        <f>SUM(,I49)</f>
        <v>7.1</v>
      </c>
    </row>
    <row r="49" spans="1:9" s="1" customFormat="1" ht="63.75" customHeight="1">
      <c r="A49" s="109" t="s">
        <v>298</v>
      </c>
      <c r="B49" s="49"/>
      <c r="C49" s="20" t="s">
        <v>28</v>
      </c>
      <c r="D49" s="20" t="s">
        <v>31</v>
      </c>
      <c r="E49" s="20" t="s">
        <v>299</v>
      </c>
      <c r="F49" s="20" t="s">
        <v>1</v>
      </c>
      <c r="G49" s="135">
        <f>G50</f>
        <v>117</v>
      </c>
      <c r="H49" s="55" t="e">
        <f>SUM(#REF!,#REF!,#REF!,#REF!)</f>
        <v>#REF!</v>
      </c>
      <c r="I49" s="135">
        <f>I50</f>
        <v>7.1</v>
      </c>
    </row>
    <row r="50" spans="1:9" s="12" customFormat="1" ht="43.5" customHeight="1">
      <c r="A50" s="108" t="s">
        <v>62</v>
      </c>
      <c r="B50" s="47"/>
      <c r="C50" s="21" t="s">
        <v>28</v>
      </c>
      <c r="D50" s="21" t="s">
        <v>31</v>
      </c>
      <c r="E50" s="21" t="s">
        <v>300</v>
      </c>
      <c r="F50" s="21" t="s">
        <v>61</v>
      </c>
      <c r="G50" s="136">
        <v>117</v>
      </c>
      <c r="H50" s="140"/>
      <c r="I50" s="136">
        <v>7.1</v>
      </c>
    </row>
    <row r="51" spans="1:9" s="1" customFormat="1" ht="58.5" customHeight="1">
      <c r="A51" s="62" t="s">
        <v>46</v>
      </c>
      <c r="B51" s="49"/>
      <c r="C51" s="20" t="s">
        <v>28</v>
      </c>
      <c r="D51" s="20" t="s">
        <v>32</v>
      </c>
      <c r="E51" s="20" t="s">
        <v>120</v>
      </c>
      <c r="F51" s="20" t="s">
        <v>1</v>
      </c>
      <c r="G51" s="135">
        <f>SUM(G52)</f>
        <v>5920.600000000001</v>
      </c>
      <c r="H51" s="55" t="e">
        <f>SUM(H52,#REF!,#REF!,#REF!)</f>
        <v>#REF!</v>
      </c>
      <c r="I51" s="135">
        <f>SUM(I52)</f>
        <v>5954.8</v>
      </c>
    </row>
    <row r="52" spans="1:9" s="1" customFormat="1" ht="43.5" customHeight="1">
      <c r="A52" s="63" t="s">
        <v>60</v>
      </c>
      <c r="B52" s="47"/>
      <c r="C52" s="20" t="s">
        <v>28</v>
      </c>
      <c r="D52" s="20" t="s">
        <v>32</v>
      </c>
      <c r="E52" s="20" t="s">
        <v>121</v>
      </c>
      <c r="F52" s="20" t="s">
        <v>1</v>
      </c>
      <c r="G52" s="135">
        <f>SUM(G55,G53)</f>
        <v>5920.600000000001</v>
      </c>
      <c r="H52" s="137"/>
      <c r="I52" s="135">
        <f>SUM(I55,I53)</f>
        <v>5954.8</v>
      </c>
    </row>
    <row r="53" spans="1:9" s="1" customFormat="1" ht="39.75" customHeight="1">
      <c r="A53" s="62" t="s">
        <v>66</v>
      </c>
      <c r="B53" s="49"/>
      <c r="C53" s="20" t="s">
        <v>28</v>
      </c>
      <c r="D53" s="20" t="s">
        <v>32</v>
      </c>
      <c r="E53" s="20" t="s">
        <v>131</v>
      </c>
      <c r="F53" s="20" t="s">
        <v>1</v>
      </c>
      <c r="G53" s="135">
        <f>G54</f>
        <v>825.1</v>
      </c>
      <c r="H53" s="55" t="e">
        <f>SUM(#REF!,#REF!,#REF!,#REF!)</f>
        <v>#REF!</v>
      </c>
      <c r="I53" s="135">
        <f>I54</f>
        <v>791.4</v>
      </c>
    </row>
    <row r="54" spans="1:9" s="12" customFormat="1" ht="81.75" customHeight="1">
      <c r="A54" s="65" t="s">
        <v>115</v>
      </c>
      <c r="B54" s="47"/>
      <c r="C54" s="21" t="s">
        <v>28</v>
      </c>
      <c r="D54" s="21" t="s">
        <v>32</v>
      </c>
      <c r="E54" s="21" t="s">
        <v>131</v>
      </c>
      <c r="F54" s="21" t="s">
        <v>58</v>
      </c>
      <c r="G54" s="136">
        <v>825.1</v>
      </c>
      <c r="H54" s="140"/>
      <c r="I54" s="136">
        <v>791.4</v>
      </c>
    </row>
    <row r="55" spans="1:9" s="1" customFormat="1" ht="42" customHeight="1">
      <c r="A55" s="62" t="s">
        <v>60</v>
      </c>
      <c r="B55" s="47"/>
      <c r="C55" s="20" t="s">
        <v>28</v>
      </c>
      <c r="D55" s="20" t="s">
        <v>32</v>
      </c>
      <c r="E55" s="20" t="s">
        <v>122</v>
      </c>
      <c r="F55" s="20" t="s">
        <v>1</v>
      </c>
      <c r="G55" s="135">
        <f>G56+G57+G58</f>
        <v>5095.500000000001</v>
      </c>
      <c r="H55" s="55">
        <f>SUM(H56)</f>
        <v>0</v>
      </c>
      <c r="I55" s="135">
        <f>I56+I57+I58</f>
        <v>5163.400000000001</v>
      </c>
    </row>
    <row r="56" spans="1:9" s="1" customFormat="1" ht="80.25" customHeight="1">
      <c r="A56" s="65" t="s">
        <v>115</v>
      </c>
      <c r="B56" s="47"/>
      <c r="C56" s="21" t="s">
        <v>28</v>
      </c>
      <c r="D56" s="21" t="s">
        <v>32</v>
      </c>
      <c r="E56" s="21" t="s">
        <v>122</v>
      </c>
      <c r="F56" s="21" t="s">
        <v>58</v>
      </c>
      <c r="G56" s="136">
        <v>4944.1</v>
      </c>
      <c r="H56" s="55">
        <f>SUM(H57)</f>
        <v>0</v>
      </c>
      <c r="I56" s="136">
        <v>4944.1</v>
      </c>
    </row>
    <row r="57" spans="1:9" s="1" customFormat="1" ht="34.5" customHeight="1">
      <c r="A57" s="65" t="s">
        <v>62</v>
      </c>
      <c r="B57" s="47"/>
      <c r="C57" s="21" t="s">
        <v>28</v>
      </c>
      <c r="D57" s="21" t="s">
        <v>32</v>
      </c>
      <c r="E57" s="21" t="s">
        <v>122</v>
      </c>
      <c r="F57" s="21" t="s">
        <v>61</v>
      </c>
      <c r="G57" s="136">
        <v>145.1</v>
      </c>
      <c r="H57" s="137"/>
      <c r="I57" s="136">
        <v>213</v>
      </c>
    </row>
    <row r="58" spans="1:9" s="1" customFormat="1" ht="36" customHeight="1">
      <c r="A58" s="65" t="s">
        <v>93</v>
      </c>
      <c r="B58" s="47"/>
      <c r="C58" s="21" t="s">
        <v>28</v>
      </c>
      <c r="D58" s="21" t="s">
        <v>32</v>
      </c>
      <c r="E58" s="21" t="s">
        <v>122</v>
      </c>
      <c r="F58" s="21" t="s">
        <v>92</v>
      </c>
      <c r="G58" s="136">
        <v>6.3</v>
      </c>
      <c r="H58" s="137"/>
      <c r="I58" s="136">
        <v>6.3</v>
      </c>
    </row>
    <row r="59" spans="1:9" s="1" customFormat="1" ht="36" customHeight="1">
      <c r="A59" s="62" t="s">
        <v>243</v>
      </c>
      <c r="B59" s="49"/>
      <c r="C59" s="20" t="s">
        <v>28</v>
      </c>
      <c r="D59" s="20" t="s">
        <v>10</v>
      </c>
      <c r="E59" s="20" t="s">
        <v>120</v>
      </c>
      <c r="F59" s="20" t="s">
        <v>1</v>
      </c>
      <c r="G59" s="135">
        <f>G60</f>
        <v>50</v>
      </c>
      <c r="H59" s="137"/>
      <c r="I59" s="135">
        <f>I60</f>
        <v>50</v>
      </c>
    </row>
    <row r="60" spans="1:9" s="1" customFormat="1" ht="42" customHeight="1">
      <c r="A60" s="109" t="s">
        <v>109</v>
      </c>
      <c r="B60" s="47"/>
      <c r="C60" s="20" t="s">
        <v>28</v>
      </c>
      <c r="D60" s="20" t="s">
        <v>10</v>
      </c>
      <c r="E60" s="20" t="s">
        <v>126</v>
      </c>
      <c r="F60" s="20" t="s">
        <v>1</v>
      </c>
      <c r="G60" s="135">
        <f>G61</f>
        <v>50</v>
      </c>
      <c r="H60" s="137"/>
      <c r="I60" s="135">
        <f>I61</f>
        <v>50</v>
      </c>
    </row>
    <row r="61" spans="1:9" s="1" customFormat="1" ht="36" customHeight="1">
      <c r="A61" s="31" t="s">
        <v>244</v>
      </c>
      <c r="B61" s="47"/>
      <c r="C61" s="20" t="s">
        <v>28</v>
      </c>
      <c r="D61" s="20" t="s">
        <v>10</v>
      </c>
      <c r="E61" s="20" t="s">
        <v>245</v>
      </c>
      <c r="F61" s="20" t="s">
        <v>1</v>
      </c>
      <c r="G61" s="135">
        <f>G62</f>
        <v>50</v>
      </c>
      <c r="H61" s="137"/>
      <c r="I61" s="135">
        <f>I62</f>
        <v>50</v>
      </c>
    </row>
    <row r="62" spans="1:9" s="1" customFormat="1" ht="36" customHeight="1">
      <c r="A62" s="65" t="s">
        <v>93</v>
      </c>
      <c r="B62" s="47"/>
      <c r="C62" s="21" t="s">
        <v>28</v>
      </c>
      <c r="D62" s="21" t="s">
        <v>10</v>
      </c>
      <c r="E62" s="21" t="s">
        <v>245</v>
      </c>
      <c r="F62" s="21" t="s">
        <v>92</v>
      </c>
      <c r="G62" s="136">
        <v>50</v>
      </c>
      <c r="H62" s="137"/>
      <c r="I62" s="136">
        <v>50</v>
      </c>
    </row>
    <row r="63" spans="1:9" s="50" customFormat="1" ht="33" customHeight="1">
      <c r="A63" s="67" t="s">
        <v>13</v>
      </c>
      <c r="B63" s="58"/>
      <c r="C63" s="36" t="s">
        <v>28</v>
      </c>
      <c r="D63" s="36" t="s">
        <v>52</v>
      </c>
      <c r="E63" s="36" t="s">
        <v>120</v>
      </c>
      <c r="F63" s="36" t="s">
        <v>1</v>
      </c>
      <c r="G63" s="135">
        <f>G64+G67+G70+G74</f>
        <v>23624.899999999998</v>
      </c>
      <c r="H63" s="135" t="e">
        <f>H64+H67+H70+H74</f>
        <v>#REF!</v>
      </c>
      <c r="I63" s="135">
        <f>I64+I67+I70+I74</f>
        <v>31876.9</v>
      </c>
    </row>
    <row r="64" spans="1:9" s="10" customFormat="1" ht="70.5" customHeight="1">
      <c r="A64" s="66" t="s">
        <v>211</v>
      </c>
      <c r="B64" s="47"/>
      <c r="C64" s="20" t="s">
        <v>28</v>
      </c>
      <c r="D64" s="20" t="s">
        <v>52</v>
      </c>
      <c r="E64" s="20" t="s">
        <v>133</v>
      </c>
      <c r="F64" s="20" t="s">
        <v>1</v>
      </c>
      <c r="G64" s="135">
        <f>SUM(G65)</f>
        <v>110</v>
      </c>
      <c r="H64" s="134" t="e">
        <f>SUM(H67)</f>
        <v>#REF!</v>
      </c>
      <c r="I64" s="135">
        <f>SUM(I65)</f>
        <v>110</v>
      </c>
    </row>
    <row r="65" spans="1:9" s="1" customFormat="1" ht="39" customHeight="1">
      <c r="A65" s="62" t="s">
        <v>110</v>
      </c>
      <c r="B65" s="31"/>
      <c r="C65" s="20" t="s">
        <v>28</v>
      </c>
      <c r="D65" s="20" t="s">
        <v>52</v>
      </c>
      <c r="E65" s="20" t="s">
        <v>134</v>
      </c>
      <c r="F65" s="20" t="s">
        <v>1</v>
      </c>
      <c r="G65" s="135">
        <f>SUM(G66)</f>
        <v>110</v>
      </c>
      <c r="H65" s="137"/>
      <c r="I65" s="135">
        <f>SUM(I66)</f>
        <v>110</v>
      </c>
    </row>
    <row r="66" spans="1:9" s="1" customFormat="1" ht="36" customHeight="1">
      <c r="A66" s="65" t="s">
        <v>62</v>
      </c>
      <c r="B66" s="32"/>
      <c r="C66" s="21" t="s">
        <v>28</v>
      </c>
      <c r="D66" s="21" t="s">
        <v>52</v>
      </c>
      <c r="E66" s="21" t="s">
        <v>134</v>
      </c>
      <c r="F66" s="21" t="s">
        <v>61</v>
      </c>
      <c r="G66" s="136">
        <v>110</v>
      </c>
      <c r="H66" s="137"/>
      <c r="I66" s="136">
        <v>110</v>
      </c>
    </row>
    <row r="67" spans="1:9" s="1" customFormat="1" ht="66" customHeight="1">
      <c r="A67" s="66" t="s">
        <v>212</v>
      </c>
      <c r="B67" s="47"/>
      <c r="C67" s="20" t="s">
        <v>28</v>
      </c>
      <c r="D67" s="20" t="s">
        <v>52</v>
      </c>
      <c r="E67" s="20" t="s">
        <v>213</v>
      </c>
      <c r="F67" s="20" t="s">
        <v>1</v>
      </c>
      <c r="G67" s="135">
        <f>SUM(G68)</f>
        <v>75</v>
      </c>
      <c r="H67" s="55" t="e">
        <f>SUM(#REF!)</f>
        <v>#REF!</v>
      </c>
      <c r="I67" s="135">
        <f>SUM(I68)</f>
        <v>75</v>
      </c>
    </row>
    <row r="68" spans="1:9" s="1" customFormat="1" ht="33.75" customHeight="1">
      <c r="A68" s="62" t="s">
        <v>214</v>
      </c>
      <c r="B68" s="31"/>
      <c r="C68" s="20" t="s">
        <v>28</v>
      </c>
      <c r="D68" s="20" t="s">
        <v>52</v>
      </c>
      <c r="E68" s="20" t="s">
        <v>215</v>
      </c>
      <c r="F68" s="20" t="s">
        <v>1</v>
      </c>
      <c r="G68" s="135">
        <f>SUM(G69)</f>
        <v>75</v>
      </c>
      <c r="H68" s="134" t="e">
        <f>SUM(#REF!)</f>
        <v>#REF!</v>
      </c>
      <c r="I68" s="135">
        <f>SUM(I69)</f>
        <v>75</v>
      </c>
    </row>
    <row r="69" spans="1:9" s="10" customFormat="1" ht="44.25" customHeight="1">
      <c r="A69" s="65" t="s">
        <v>62</v>
      </c>
      <c r="B69" s="32"/>
      <c r="C69" s="21" t="s">
        <v>28</v>
      </c>
      <c r="D69" s="21" t="s">
        <v>52</v>
      </c>
      <c r="E69" s="21" t="s">
        <v>215</v>
      </c>
      <c r="F69" s="21" t="s">
        <v>61</v>
      </c>
      <c r="G69" s="136">
        <v>75</v>
      </c>
      <c r="H69" s="137"/>
      <c r="I69" s="136">
        <v>75</v>
      </c>
    </row>
    <row r="70" spans="1:9" s="1" customFormat="1" ht="97.5" customHeight="1">
      <c r="A70" s="63" t="s">
        <v>274</v>
      </c>
      <c r="B70" s="47"/>
      <c r="C70" s="20" t="s">
        <v>28</v>
      </c>
      <c r="D70" s="20" t="s">
        <v>52</v>
      </c>
      <c r="E70" s="20" t="s">
        <v>123</v>
      </c>
      <c r="F70" s="20" t="s">
        <v>1</v>
      </c>
      <c r="G70" s="135">
        <f>SUM(G71)</f>
        <v>8321.9</v>
      </c>
      <c r="H70" s="137"/>
      <c r="I70" s="135">
        <f>SUM(I71)</f>
        <v>8221.9</v>
      </c>
    </row>
    <row r="71" spans="1:9" s="10" customFormat="1" ht="36" customHeight="1">
      <c r="A71" s="62" t="s">
        <v>67</v>
      </c>
      <c r="B71" s="31"/>
      <c r="C71" s="20" t="s">
        <v>28</v>
      </c>
      <c r="D71" s="20" t="s">
        <v>52</v>
      </c>
      <c r="E71" s="20" t="s">
        <v>135</v>
      </c>
      <c r="F71" s="20" t="s">
        <v>1</v>
      </c>
      <c r="G71" s="135">
        <f>G72+G73</f>
        <v>8321.9</v>
      </c>
      <c r="H71" s="139"/>
      <c r="I71" s="135">
        <f>I72+I73</f>
        <v>8221.9</v>
      </c>
    </row>
    <row r="72" spans="1:9" s="1" customFormat="1" ht="83.25" customHeight="1">
      <c r="A72" s="65" t="s">
        <v>117</v>
      </c>
      <c r="B72" s="32"/>
      <c r="C72" s="21" t="s">
        <v>28</v>
      </c>
      <c r="D72" s="21" t="s">
        <v>52</v>
      </c>
      <c r="E72" s="21" t="s">
        <v>135</v>
      </c>
      <c r="F72" s="21" t="s">
        <v>58</v>
      </c>
      <c r="G72" s="136">
        <v>5791.4</v>
      </c>
      <c r="H72" s="55" t="e">
        <f>SUM(#REF!)</f>
        <v>#REF!</v>
      </c>
      <c r="I72" s="136">
        <v>5791.4</v>
      </c>
    </row>
    <row r="73" spans="1:9" s="10" customFormat="1" ht="42" customHeight="1">
      <c r="A73" s="65" t="s">
        <v>62</v>
      </c>
      <c r="B73" s="32"/>
      <c r="C73" s="21" t="s">
        <v>28</v>
      </c>
      <c r="D73" s="21" t="s">
        <v>52</v>
      </c>
      <c r="E73" s="21" t="s">
        <v>135</v>
      </c>
      <c r="F73" s="21" t="s">
        <v>61</v>
      </c>
      <c r="G73" s="136">
        <v>2530.5</v>
      </c>
      <c r="H73" s="141" t="e">
        <f>SUM(H74)</f>
        <v>#REF!</v>
      </c>
      <c r="I73" s="136">
        <v>2430.5</v>
      </c>
    </row>
    <row r="74" spans="1:9" s="1" customFormat="1" ht="42.75" customHeight="1">
      <c r="A74" s="66" t="s">
        <v>109</v>
      </c>
      <c r="B74" s="47"/>
      <c r="C74" s="20" t="s">
        <v>28</v>
      </c>
      <c r="D74" s="20" t="s">
        <v>52</v>
      </c>
      <c r="E74" s="20" t="s">
        <v>126</v>
      </c>
      <c r="F74" s="20" t="s">
        <v>1</v>
      </c>
      <c r="G74" s="135">
        <f>G75+G78+G81+G86+G90+G84+G88</f>
        <v>15117.999999999998</v>
      </c>
      <c r="H74" s="135" t="e">
        <f>H75+H78+H81+H86+H90+H84+H88</f>
        <v>#REF!</v>
      </c>
      <c r="I74" s="135">
        <f>I75+I78+I81+I86+I90+I84+I88</f>
        <v>23470.000000000004</v>
      </c>
    </row>
    <row r="75" spans="1:9" s="10" customFormat="1" ht="38.25" customHeight="1">
      <c r="A75" s="62" t="s">
        <v>67</v>
      </c>
      <c r="B75" s="31"/>
      <c r="C75" s="20" t="s">
        <v>28</v>
      </c>
      <c r="D75" s="20" t="s">
        <v>52</v>
      </c>
      <c r="E75" s="20" t="s">
        <v>136</v>
      </c>
      <c r="F75" s="20" t="s">
        <v>1</v>
      </c>
      <c r="G75" s="135">
        <f>G76+G77</f>
        <v>4473.5</v>
      </c>
      <c r="H75" s="137"/>
      <c r="I75" s="135">
        <f>I76+I77</f>
        <v>4370.4</v>
      </c>
    </row>
    <row r="76" spans="1:9" s="1" customFormat="1" ht="78" customHeight="1">
      <c r="A76" s="65" t="s">
        <v>59</v>
      </c>
      <c r="B76" s="32"/>
      <c r="C76" s="21" t="s">
        <v>28</v>
      </c>
      <c r="D76" s="21" t="s">
        <v>52</v>
      </c>
      <c r="E76" s="21" t="s">
        <v>136</v>
      </c>
      <c r="F76" s="21" t="s">
        <v>58</v>
      </c>
      <c r="G76" s="136">
        <v>3290.2</v>
      </c>
      <c r="H76" s="139"/>
      <c r="I76" s="136">
        <v>3290.2</v>
      </c>
    </row>
    <row r="77" spans="1:9" s="10" customFormat="1" ht="39" customHeight="1">
      <c r="A77" s="65" t="s">
        <v>62</v>
      </c>
      <c r="B77" s="32"/>
      <c r="C77" s="21" t="s">
        <v>28</v>
      </c>
      <c r="D77" s="21" t="s">
        <v>52</v>
      </c>
      <c r="E77" s="21" t="s">
        <v>136</v>
      </c>
      <c r="F77" s="21" t="s">
        <v>61</v>
      </c>
      <c r="G77" s="136">
        <v>1183.3</v>
      </c>
      <c r="H77" s="137"/>
      <c r="I77" s="136">
        <v>1080.2</v>
      </c>
    </row>
    <row r="78" spans="1:9" s="17" customFormat="1" ht="32.25" customHeight="1">
      <c r="A78" s="62" t="s">
        <v>69</v>
      </c>
      <c r="B78" s="49"/>
      <c r="C78" s="20" t="s">
        <v>28</v>
      </c>
      <c r="D78" s="20" t="s">
        <v>52</v>
      </c>
      <c r="E78" s="20" t="s">
        <v>137</v>
      </c>
      <c r="F78" s="20" t="s">
        <v>1</v>
      </c>
      <c r="G78" s="135">
        <f>G79+G80</f>
        <v>185</v>
      </c>
      <c r="H78" s="134" t="e">
        <f>SUM(#REF!)</f>
        <v>#REF!</v>
      </c>
      <c r="I78" s="135">
        <f>I79+I80</f>
        <v>185</v>
      </c>
    </row>
    <row r="79" spans="1:9" s="10" customFormat="1" ht="39" customHeight="1">
      <c r="A79" s="65" t="s">
        <v>62</v>
      </c>
      <c r="B79" s="47"/>
      <c r="C79" s="21" t="s">
        <v>28</v>
      </c>
      <c r="D79" s="21" t="s">
        <v>52</v>
      </c>
      <c r="E79" s="21" t="s">
        <v>138</v>
      </c>
      <c r="F79" s="21" t="s">
        <v>61</v>
      </c>
      <c r="G79" s="136">
        <v>70</v>
      </c>
      <c r="H79" s="55" t="e">
        <f>SUM(#REF!)</f>
        <v>#REF!</v>
      </c>
      <c r="I79" s="136">
        <v>70</v>
      </c>
    </row>
    <row r="80" spans="1:9" s="10" customFormat="1" ht="39" customHeight="1">
      <c r="A80" s="65" t="s">
        <v>98</v>
      </c>
      <c r="B80" s="47"/>
      <c r="C80" s="21" t="s">
        <v>28</v>
      </c>
      <c r="D80" s="21" t="s">
        <v>52</v>
      </c>
      <c r="E80" s="21" t="s">
        <v>138</v>
      </c>
      <c r="F80" s="21" t="s">
        <v>97</v>
      </c>
      <c r="G80" s="136">
        <v>115</v>
      </c>
      <c r="H80" s="55"/>
      <c r="I80" s="136">
        <v>115</v>
      </c>
    </row>
    <row r="81" spans="1:9" s="16" customFormat="1" ht="37.5" customHeight="1">
      <c r="A81" s="62" t="s">
        <v>68</v>
      </c>
      <c r="B81" s="49"/>
      <c r="C81" s="20" t="s">
        <v>28</v>
      </c>
      <c r="D81" s="20" t="s">
        <v>52</v>
      </c>
      <c r="E81" s="20" t="s">
        <v>139</v>
      </c>
      <c r="F81" s="20" t="s">
        <v>1</v>
      </c>
      <c r="G81" s="135">
        <f>SUM(G82,G83)</f>
        <v>1050.2</v>
      </c>
      <c r="H81" s="134" t="e">
        <f>SUM(#REF!)</f>
        <v>#REF!</v>
      </c>
      <c r="I81" s="135">
        <f>SUM(I82,I83)</f>
        <v>1094.8</v>
      </c>
    </row>
    <row r="82" spans="1:9" s="9" customFormat="1" ht="86.25" customHeight="1" thickBot="1">
      <c r="A82" s="65" t="s">
        <v>115</v>
      </c>
      <c r="B82" s="47"/>
      <c r="C82" s="21" t="s">
        <v>28</v>
      </c>
      <c r="D82" s="21" t="s">
        <v>52</v>
      </c>
      <c r="E82" s="21" t="s">
        <v>139</v>
      </c>
      <c r="F82" s="21" t="s">
        <v>58</v>
      </c>
      <c r="G82" s="136">
        <v>953.8</v>
      </c>
      <c r="H82" s="55" t="e">
        <f>SUM(#REF!)</f>
        <v>#REF!</v>
      </c>
      <c r="I82" s="136">
        <v>953.8</v>
      </c>
    </row>
    <row r="83" spans="1:9" s="5" customFormat="1" ht="37.5" customHeight="1" thickBot="1">
      <c r="A83" s="65" t="s">
        <v>62</v>
      </c>
      <c r="B83" s="54"/>
      <c r="C83" s="21" t="s">
        <v>28</v>
      </c>
      <c r="D83" s="21" t="s">
        <v>52</v>
      </c>
      <c r="E83" s="21" t="s">
        <v>139</v>
      </c>
      <c r="F83" s="21" t="s">
        <v>61</v>
      </c>
      <c r="G83" s="136">
        <v>96.4</v>
      </c>
      <c r="H83" s="142" t="e">
        <f>SUM(#REF!,H20,H25,#REF!,#REF!)</f>
        <v>#REF!</v>
      </c>
      <c r="I83" s="136">
        <v>141</v>
      </c>
    </row>
    <row r="84" spans="1:9" s="11" customFormat="1" ht="38.25" customHeight="1">
      <c r="A84" s="62" t="s">
        <v>105</v>
      </c>
      <c r="B84" s="49"/>
      <c r="C84" s="20" t="s">
        <v>28</v>
      </c>
      <c r="D84" s="20" t="s">
        <v>52</v>
      </c>
      <c r="E84" s="20" t="s">
        <v>132</v>
      </c>
      <c r="F84" s="20" t="s">
        <v>1</v>
      </c>
      <c r="G84" s="135">
        <f>SUM(G85)</f>
        <v>71.4</v>
      </c>
      <c r="H84" s="143" t="e">
        <f>SUM(H87)</f>
        <v>#REF!</v>
      </c>
      <c r="I84" s="135">
        <f>SUM(I85)</f>
        <v>71.4</v>
      </c>
    </row>
    <row r="85" spans="1:9" s="5" customFormat="1" ht="29.25" customHeight="1">
      <c r="A85" s="65" t="s">
        <v>93</v>
      </c>
      <c r="B85" s="47"/>
      <c r="C85" s="21" t="s">
        <v>28</v>
      </c>
      <c r="D85" s="21" t="s">
        <v>52</v>
      </c>
      <c r="E85" s="21" t="s">
        <v>132</v>
      </c>
      <c r="F85" s="21" t="s">
        <v>92</v>
      </c>
      <c r="G85" s="136">
        <v>71.4</v>
      </c>
      <c r="H85" s="141" t="e">
        <f>SUM(#REF!)</f>
        <v>#REF!</v>
      </c>
      <c r="I85" s="136">
        <v>71.4</v>
      </c>
    </row>
    <row r="86" spans="1:9" s="11" customFormat="1" ht="62.25" customHeight="1">
      <c r="A86" s="62" t="s">
        <v>255</v>
      </c>
      <c r="B86" s="49"/>
      <c r="C86" s="20" t="s">
        <v>28</v>
      </c>
      <c r="D86" s="20" t="s">
        <v>52</v>
      </c>
      <c r="E86" s="20" t="s">
        <v>254</v>
      </c>
      <c r="F86" s="20" t="s">
        <v>1</v>
      </c>
      <c r="G86" s="135">
        <f>SUM(G87)</f>
        <v>130</v>
      </c>
      <c r="H86" s="143">
        <f>SUM(H93)</f>
        <v>0</v>
      </c>
      <c r="I86" s="135">
        <f>SUM(I87)</f>
        <v>130</v>
      </c>
    </row>
    <row r="87" spans="1:9" s="5" customFormat="1" ht="29.25" customHeight="1">
      <c r="A87" s="65" t="s">
        <v>93</v>
      </c>
      <c r="B87" s="47"/>
      <c r="C87" s="21" t="s">
        <v>28</v>
      </c>
      <c r="D87" s="21" t="s">
        <v>52</v>
      </c>
      <c r="E87" s="21" t="s">
        <v>254</v>
      </c>
      <c r="F87" s="21" t="s">
        <v>61</v>
      </c>
      <c r="G87" s="136">
        <v>130</v>
      </c>
      <c r="H87" s="141" t="e">
        <f>SUM(#REF!)</f>
        <v>#REF!</v>
      </c>
      <c r="I87" s="136">
        <v>130</v>
      </c>
    </row>
    <row r="88" spans="1:9" s="1" customFormat="1" ht="42" customHeight="1">
      <c r="A88" s="107" t="s">
        <v>237</v>
      </c>
      <c r="B88" s="49"/>
      <c r="C88" s="20" t="s">
        <v>28</v>
      </c>
      <c r="D88" s="20" t="s">
        <v>52</v>
      </c>
      <c r="E88" s="20" t="s">
        <v>238</v>
      </c>
      <c r="F88" s="20" t="s">
        <v>1</v>
      </c>
      <c r="G88" s="135">
        <f>SUM(G89)</f>
        <v>50</v>
      </c>
      <c r="H88" s="141">
        <f>SUM(H89)</f>
        <v>0</v>
      </c>
      <c r="I88" s="135">
        <f>SUM(I89)</f>
        <v>50</v>
      </c>
    </row>
    <row r="89" spans="1:9" s="5" customFormat="1" ht="36.75" customHeight="1">
      <c r="A89" s="75" t="s">
        <v>93</v>
      </c>
      <c r="B89" s="76"/>
      <c r="C89" s="40" t="s">
        <v>28</v>
      </c>
      <c r="D89" s="40" t="s">
        <v>52</v>
      </c>
      <c r="E89" s="40" t="s">
        <v>238</v>
      </c>
      <c r="F89" s="40" t="s">
        <v>92</v>
      </c>
      <c r="G89" s="144">
        <v>50</v>
      </c>
      <c r="H89" s="145"/>
      <c r="I89" s="144">
        <v>50</v>
      </c>
    </row>
    <row r="90" spans="1:9" s="1" customFormat="1" ht="42" customHeight="1">
      <c r="A90" s="31" t="s">
        <v>304</v>
      </c>
      <c r="B90" s="49"/>
      <c r="C90" s="20" t="s">
        <v>28</v>
      </c>
      <c r="D90" s="20" t="s">
        <v>52</v>
      </c>
      <c r="E90" s="20" t="s">
        <v>305</v>
      </c>
      <c r="F90" s="20" t="s">
        <v>1</v>
      </c>
      <c r="G90" s="135">
        <f>SUM(G91)</f>
        <v>9157.9</v>
      </c>
      <c r="H90" s="141">
        <f>SUM(H91)</f>
        <v>0</v>
      </c>
      <c r="I90" s="135">
        <f>SUM(I91)</f>
        <v>17568.4</v>
      </c>
    </row>
    <row r="91" spans="1:9" s="5" customFormat="1" ht="36.75" customHeight="1" thickBot="1">
      <c r="A91" s="108" t="s">
        <v>93</v>
      </c>
      <c r="B91" s="76"/>
      <c r="C91" s="40" t="s">
        <v>28</v>
      </c>
      <c r="D91" s="40" t="s">
        <v>52</v>
      </c>
      <c r="E91" s="21" t="s">
        <v>305</v>
      </c>
      <c r="F91" s="21" t="s">
        <v>92</v>
      </c>
      <c r="G91" s="144">
        <v>9157.9</v>
      </c>
      <c r="H91" s="145"/>
      <c r="I91" s="144">
        <v>17568.4</v>
      </c>
    </row>
    <row r="92" spans="1:9" s="5" customFormat="1" ht="27.75" customHeight="1" thickBot="1">
      <c r="A92" s="111" t="s">
        <v>24</v>
      </c>
      <c r="B92" s="78"/>
      <c r="C92" s="19" t="s">
        <v>28</v>
      </c>
      <c r="D92" s="19" t="s">
        <v>4</v>
      </c>
      <c r="E92" s="19" t="s">
        <v>120</v>
      </c>
      <c r="F92" s="19" t="s">
        <v>1</v>
      </c>
      <c r="G92" s="131">
        <f>G63+G51+G26+G21+G17+G59+G47</f>
        <v>58283.5</v>
      </c>
      <c r="H92" s="142" t="e">
        <f>SUM(#REF!)</f>
        <v>#REF!</v>
      </c>
      <c r="I92" s="131">
        <f>I63+I51+I26+I21+I17+I59+I47</f>
        <v>65881.80000000002</v>
      </c>
    </row>
    <row r="93" spans="1:9" s="5" customFormat="1" ht="25.5" customHeight="1" thickBot="1">
      <c r="A93" s="79"/>
      <c r="B93" s="80"/>
      <c r="C93" s="81"/>
      <c r="D93" s="81"/>
      <c r="E93" s="81"/>
      <c r="F93" s="81"/>
      <c r="G93" s="146"/>
      <c r="H93" s="147"/>
      <c r="I93" s="146"/>
    </row>
    <row r="94" spans="1:9" s="9" customFormat="1" ht="39" customHeight="1" thickBot="1">
      <c r="A94" s="111" t="s">
        <v>111</v>
      </c>
      <c r="B94" s="88"/>
      <c r="C94" s="89" t="s">
        <v>29</v>
      </c>
      <c r="D94" s="89"/>
      <c r="E94" s="89"/>
      <c r="F94" s="89"/>
      <c r="G94" s="131">
        <f>G95</f>
        <v>60</v>
      </c>
      <c r="H94" s="148"/>
      <c r="I94" s="131">
        <f>I95</f>
        <v>60</v>
      </c>
    </row>
    <row r="95" spans="1:9" s="14" customFormat="1" ht="48.75" customHeight="1">
      <c r="A95" s="31" t="s">
        <v>308</v>
      </c>
      <c r="B95" s="82">
        <v>927</v>
      </c>
      <c r="C95" s="33" t="s">
        <v>29</v>
      </c>
      <c r="D95" s="33" t="s">
        <v>9</v>
      </c>
      <c r="E95" s="33" t="s">
        <v>120</v>
      </c>
      <c r="F95" s="33" t="s">
        <v>1</v>
      </c>
      <c r="G95" s="133">
        <f>SUM(G96)</f>
        <v>60</v>
      </c>
      <c r="H95" s="141" t="e">
        <f>SUM(H96)</f>
        <v>#REF!</v>
      </c>
      <c r="I95" s="133">
        <f>SUM(I96)</f>
        <v>60</v>
      </c>
    </row>
    <row r="96" spans="1:9" s="5" customFormat="1" ht="36" customHeight="1">
      <c r="A96" s="66" t="s">
        <v>109</v>
      </c>
      <c r="B96" s="35"/>
      <c r="C96" s="36" t="s">
        <v>29</v>
      </c>
      <c r="D96" s="36" t="s">
        <v>9</v>
      </c>
      <c r="E96" s="51" t="s">
        <v>126</v>
      </c>
      <c r="F96" s="36" t="s">
        <v>1</v>
      </c>
      <c r="G96" s="135">
        <f>SUM(G97)</f>
        <v>60</v>
      </c>
      <c r="H96" s="141" t="e">
        <f>SUM(#REF!)</f>
        <v>#REF!</v>
      </c>
      <c r="I96" s="135">
        <f>SUM(I97)</f>
        <v>60</v>
      </c>
    </row>
    <row r="97" spans="1:9" s="5" customFormat="1" ht="51.75" customHeight="1">
      <c r="A97" s="66" t="s">
        <v>112</v>
      </c>
      <c r="B97" s="36"/>
      <c r="C97" s="36" t="s">
        <v>29</v>
      </c>
      <c r="D97" s="36" t="s">
        <v>9</v>
      </c>
      <c r="E97" s="51" t="s">
        <v>140</v>
      </c>
      <c r="F97" s="36" t="s">
        <v>1</v>
      </c>
      <c r="G97" s="135">
        <f>SUM(G98)</f>
        <v>60</v>
      </c>
      <c r="H97" s="141">
        <f>SUM(H98)</f>
        <v>0</v>
      </c>
      <c r="I97" s="135">
        <f>SUM(I98)</f>
        <v>60</v>
      </c>
    </row>
    <row r="98" spans="1:9" s="9" customFormat="1" ht="38.25" customHeight="1">
      <c r="A98" s="65" t="s">
        <v>62</v>
      </c>
      <c r="B98" s="21"/>
      <c r="C98" s="21" t="s">
        <v>29</v>
      </c>
      <c r="D98" s="21" t="s">
        <v>9</v>
      </c>
      <c r="E98" s="39" t="s">
        <v>140</v>
      </c>
      <c r="F98" s="21" t="s">
        <v>61</v>
      </c>
      <c r="G98" s="136">
        <v>60</v>
      </c>
      <c r="H98" s="149"/>
      <c r="I98" s="136">
        <v>60</v>
      </c>
    </row>
    <row r="99" spans="1:9" s="14" customFormat="1" ht="34.5" customHeight="1">
      <c r="A99" s="117" t="s">
        <v>113</v>
      </c>
      <c r="B99" s="60"/>
      <c r="C99" s="20" t="s">
        <v>29</v>
      </c>
      <c r="D99" s="20" t="s">
        <v>4</v>
      </c>
      <c r="E99" s="20" t="s">
        <v>120</v>
      </c>
      <c r="F99" s="20" t="s">
        <v>1</v>
      </c>
      <c r="G99" s="135">
        <f>SUM(G95)</f>
        <v>60</v>
      </c>
      <c r="H99" s="141" t="e">
        <f>SUM(H100)</f>
        <v>#REF!</v>
      </c>
      <c r="I99" s="135">
        <f>SUM(I95)</f>
        <v>60</v>
      </c>
    </row>
    <row r="100" spans="1:9" s="9" customFormat="1" ht="28.5" customHeight="1" thickBot="1">
      <c r="A100" s="83"/>
      <c r="B100" s="84"/>
      <c r="C100" s="85"/>
      <c r="D100" s="85"/>
      <c r="E100" s="85"/>
      <c r="F100" s="85"/>
      <c r="G100" s="150"/>
      <c r="H100" s="141" t="e">
        <f>SUM(#REF!)</f>
        <v>#REF!</v>
      </c>
      <c r="I100" s="150"/>
    </row>
    <row r="101" spans="1:9" s="5" customFormat="1" ht="26.25" customHeight="1" thickBot="1">
      <c r="A101" s="87" t="s">
        <v>42</v>
      </c>
      <c r="B101" s="88"/>
      <c r="C101" s="89" t="s">
        <v>30</v>
      </c>
      <c r="D101" s="89"/>
      <c r="E101" s="89"/>
      <c r="F101" s="89"/>
      <c r="G101" s="131">
        <f>G102+G110</f>
        <v>19415.8</v>
      </c>
      <c r="H101" s="141" t="e">
        <f>SUM(#REF!)</f>
        <v>#REF!</v>
      </c>
      <c r="I101" s="131">
        <f>I102+I110</f>
        <v>19466.2</v>
      </c>
    </row>
    <row r="102" spans="1:9" s="5" customFormat="1" ht="30" customHeight="1">
      <c r="A102" s="67" t="s">
        <v>107</v>
      </c>
      <c r="B102" s="35"/>
      <c r="C102" s="36" t="s">
        <v>30</v>
      </c>
      <c r="D102" s="36" t="s">
        <v>35</v>
      </c>
      <c r="E102" s="36" t="s">
        <v>120</v>
      </c>
      <c r="F102" s="36" t="s">
        <v>1</v>
      </c>
      <c r="G102" s="135">
        <f>G103</f>
        <v>19101.7</v>
      </c>
      <c r="H102" s="137"/>
      <c r="I102" s="135">
        <f>I103</f>
        <v>19160</v>
      </c>
    </row>
    <row r="103" spans="1:9" s="5" customFormat="1" ht="42" customHeight="1">
      <c r="A103" s="66" t="s">
        <v>109</v>
      </c>
      <c r="B103" s="35"/>
      <c r="C103" s="36" t="s">
        <v>30</v>
      </c>
      <c r="D103" s="36" t="s">
        <v>35</v>
      </c>
      <c r="E103" s="51" t="s">
        <v>126</v>
      </c>
      <c r="F103" s="36" t="s">
        <v>1</v>
      </c>
      <c r="G103" s="135">
        <f>G104+G108+G106</f>
        <v>19101.7</v>
      </c>
      <c r="H103" s="141" t="e">
        <f>SUM(#REF!)</f>
        <v>#REF!</v>
      </c>
      <c r="I103" s="135">
        <f>I104+I108+I106</f>
        <v>19160</v>
      </c>
    </row>
    <row r="104" spans="1:9" s="9" customFormat="1" ht="41.25" customHeight="1">
      <c r="A104" s="67" t="s">
        <v>108</v>
      </c>
      <c r="B104" s="36"/>
      <c r="C104" s="36" t="s">
        <v>30</v>
      </c>
      <c r="D104" s="36" t="s">
        <v>35</v>
      </c>
      <c r="E104" s="51" t="s">
        <v>141</v>
      </c>
      <c r="F104" s="36" t="s">
        <v>1</v>
      </c>
      <c r="G104" s="135">
        <f>G105</f>
        <v>3711.7</v>
      </c>
      <c r="H104" s="151" t="e">
        <f>SUM(#REF!)</f>
        <v>#REF!</v>
      </c>
      <c r="I104" s="135">
        <f>I105</f>
        <v>3770</v>
      </c>
    </row>
    <row r="105" spans="1:9" s="5" customFormat="1" ht="57.75" customHeight="1">
      <c r="A105" s="65" t="s">
        <v>252</v>
      </c>
      <c r="B105" s="21"/>
      <c r="C105" s="21" t="s">
        <v>30</v>
      </c>
      <c r="D105" s="21" t="s">
        <v>35</v>
      </c>
      <c r="E105" s="39" t="s">
        <v>141</v>
      </c>
      <c r="F105" s="21" t="s">
        <v>251</v>
      </c>
      <c r="G105" s="136">
        <v>3711.7</v>
      </c>
      <c r="H105" s="139"/>
      <c r="I105" s="136">
        <v>3770</v>
      </c>
    </row>
    <row r="106" spans="1:9" s="5" customFormat="1" ht="60.75" customHeight="1">
      <c r="A106" s="112" t="s">
        <v>256</v>
      </c>
      <c r="B106" s="35"/>
      <c r="C106" s="36" t="s">
        <v>30</v>
      </c>
      <c r="D106" s="36" t="s">
        <v>35</v>
      </c>
      <c r="E106" s="51" t="s">
        <v>277</v>
      </c>
      <c r="F106" s="36" t="s">
        <v>1</v>
      </c>
      <c r="G106" s="135">
        <f>G107</f>
        <v>7390</v>
      </c>
      <c r="H106" s="148"/>
      <c r="I106" s="135">
        <f>I107</f>
        <v>7390</v>
      </c>
    </row>
    <row r="107" spans="1:9" s="5" customFormat="1" ht="42" customHeight="1">
      <c r="A107" s="65" t="s">
        <v>208</v>
      </c>
      <c r="B107" s="35"/>
      <c r="C107" s="35" t="s">
        <v>30</v>
      </c>
      <c r="D107" s="35" t="s">
        <v>35</v>
      </c>
      <c r="E107" s="53" t="s">
        <v>277</v>
      </c>
      <c r="F107" s="35" t="s">
        <v>210</v>
      </c>
      <c r="G107" s="136">
        <v>7390</v>
      </c>
      <c r="H107" s="148"/>
      <c r="I107" s="136">
        <v>7390</v>
      </c>
    </row>
    <row r="108" spans="1:9" s="5" customFormat="1" ht="52.5" customHeight="1">
      <c r="A108" s="112" t="s">
        <v>278</v>
      </c>
      <c r="B108" s="35"/>
      <c r="C108" s="36" t="s">
        <v>30</v>
      </c>
      <c r="D108" s="36" t="s">
        <v>35</v>
      </c>
      <c r="E108" s="51" t="s">
        <v>279</v>
      </c>
      <c r="F108" s="36" t="s">
        <v>1</v>
      </c>
      <c r="G108" s="135">
        <f>G109</f>
        <v>8000</v>
      </c>
      <c r="H108" s="148"/>
      <c r="I108" s="135">
        <f>I109</f>
        <v>8000</v>
      </c>
    </row>
    <row r="109" spans="1:9" s="5" customFormat="1" ht="63.75" customHeight="1">
      <c r="A109" s="118" t="s">
        <v>252</v>
      </c>
      <c r="B109" s="35"/>
      <c r="C109" s="35" t="s">
        <v>30</v>
      </c>
      <c r="D109" s="35" t="s">
        <v>35</v>
      </c>
      <c r="E109" s="53" t="s">
        <v>279</v>
      </c>
      <c r="F109" s="35" t="s">
        <v>251</v>
      </c>
      <c r="G109" s="136">
        <v>8000</v>
      </c>
      <c r="H109" s="148"/>
      <c r="I109" s="136">
        <v>8000</v>
      </c>
    </row>
    <row r="110" spans="1:9" s="9" customFormat="1" ht="36.75" customHeight="1">
      <c r="A110" s="67" t="s">
        <v>5</v>
      </c>
      <c r="B110" s="35"/>
      <c r="C110" s="36" t="s">
        <v>30</v>
      </c>
      <c r="D110" s="36" t="s">
        <v>102</v>
      </c>
      <c r="E110" s="36" t="s">
        <v>120</v>
      </c>
      <c r="F110" s="36" t="s">
        <v>1</v>
      </c>
      <c r="G110" s="135">
        <f>G111</f>
        <v>314.1</v>
      </c>
      <c r="H110" s="137"/>
      <c r="I110" s="135">
        <f>I111</f>
        <v>306.2</v>
      </c>
    </row>
    <row r="111" spans="1:9" s="5" customFormat="1" ht="40.5" customHeight="1">
      <c r="A111" s="66" t="s">
        <v>109</v>
      </c>
      <c r="B111" s="35"/>
      <c r="C111" s="36" t="s">
        <v>30</v>
      </c>
      <c r="D111" s="36" t="s">
        <v>36</v>
      </c>
      <c r="E111" s="51" t="s">
        <v>126</v>
      </c>
      <c r="F111" s="36" t="s">
        <v>1</v>
      </c>
      <c r="G111" s="135">
        <f>G114</f>
        <v>314.1</v>
      </c>
      <c r="H111" s="139"/>
      <c r="I111" s="135">
        <f>I114</f>
        <v>306.2</v>
      </c>
    </row>
    <row r="112" spans="1:9" s="16" customFormat="1" ht="39" customHeight="1" hidden="1">
      <c r="A112" s="67" t="s">
        <v>71</v>
      </c>
      <c r="B112" s="36"/>
      <c r="C112" s="36" t="s">
        <v>30</v>
      </c>
      <c r="D112" s="36" t="s">
        <v>36</v>
      </c>
      <c r="E112" s="51" t="s">
        <v>142</v>
      </c>
      <c r="F112" s="36" t="s">
        <v>1</v>
      </c>
      <c r="G112" s="135">
        <f>SUM(G113)</f>
        <v>1200</v>
      </c>
      <c r="H112" s="137"/>
      <c r="I112" s="135">
        <f>SUM(I113)</f>
        <v>1200</v>
      </c>
    </row>
    <row r="113" spans="1:9" s="5" customFormat="1" ht="44.25" customHeight="1" hidden="1">
      <c r="A113" s="65" t="s">
        <v>62</v>
      </c>
      <c r="B113" s="21"/>
      <c r="C113" s="21" t="s">
        <v>30</v>
      </c>
      <c r="D113" s="21" t="s">
        <v>36</v>
      </c>
      <c r="E113" s="39" t="s">
        <v>142</v>
      </c>
      <c r="F113" s="21" t="s">
        <v>61</v>
      </c>
      <c r="G113" s="136">
        <v>1200</v>
      </c>
      <c r="H113" s="137"/>
      <c r="I113" s="136">
        <v>1200</v>
      </c>
    </row>
    <row r="114" spans="1:9" s="16" customFormat="1" ht="39" customHeight="1">
      <c r="A114" s="67" t="s">
        <v>71</v>
      </c>
      <c r="B114" s="36"/>
      <c r="C114" s="36" t="s">
        <v>30</v>
      </c>
      <c r="D114" s="36" t="s">
        <v>36</v>
      </c>
      <c r="E114" s="51" t="s">
        <v>142</v>
      </c>
      <c r="F114" s="36" t="s">
        <v>1</v>
      </c>
      <c r="G114" s="135">
        <f>SUM(G115)</f>
        <v>314.1</v>
      </c>
      <c r="H114" s="137"/>
      <c r="I114" s="135">
        <f>SUM(I115)</f>
        <v>306.2</v>
      </c>
    </row>
    <row r="115" spans="1:9" s="16" customFormat="1" ht="36" customHeight="1" thickBot="1">
      <c r="A115" s="75" t="s">
        <v>62</v>
      </c>
      <c r="B115" s="40"/>
      <c r="C115" s="40" t="s">
        <v>30</v>
      </c>
      <c r="D115" s="40" t="s">
        <v>36</v>
      </c>
      <c r="E115" s="41" t="s">
        <v>142</v>
      </c>
      <c r="F115" s="40" t="s">
        <v>61</v>
      </c>
      <c r="G115" s="144">
        <v>314.1</v>
      </c>
      <c r="H115" s="137"/>
      <c r="I115" s="144">
        <v>306.2</v>
      </c>
    </row>
    <row r="116" spans="1:9" s="16" customFormat="1" ht="28.5" customHeight="1" thickBot="1">
      <c r="A116" s="111" t="s">
        <v>39</v>
      </c>
      <c r="B116" s="90"/>
      <c r="C116" s="19" t="s">
        <v>30</v>
      </c>
      <c r="D116" s="19" t="s">
        <v>4</v>
      </c>
      <c r="E116" s="19" t="s">
        <v>120</v>
      </c>
      <c r="F116" s="19" t="s">
        <v>1</v>
      </c>
      <c r="G116" s="131">
        <f>SUM(G102,G110)</f>
        <v>19415.8</v>
      </c>
      <c r="H116" s="137"/>
      <c r="I116" s="131">
        <f>SUM(I102,I110)</f>
        <v>19466.2</v>
      </c>
    </row>
    <row r="117" spans="1:9" s="5" customFormat="1" ht="27.75" customHeight="1" thickBot="1">
      <c r="A117" s="79"/>
      <c r="B117" s="91"/>
      <c r="C117" s="81"/>
      <c r="D117" s="81"/>
      <c r="E117" s="81"/>
      <c r="F117" s="81"/>
      <c r="G117" s="146"/>
      <c r="H117" s="137"/>
      <c r="I117" s="146"/>
    </row>
    <row r="118" spans="1:9" s="5" customFormat="1" ht="30" customHeight="1" thickBot="1">
      <c r="A118" s="92" t="s">
        <v>44</v>
      </c>
      <c r="B118" s="42"/>
      <c r="C118" s="19" t="s">
        <v>31</v>
      </c>
      <c r="D118" s="19" t="s">
        <v>4</v>
      </c>
      <c r="E118" s="19"/>
      <c r="F118" s="19"/>
      <c r="G118" s="131">
        <f>G119</f>
        <v>276.5</v>
      </c>
      <c r="H118" s="131" t="e">
        <f>H119</f>
        <v>#REF!</v>
      </c>
      <c r="I118" s="131">
        <f>I119</f>
        <v>276.5</v>
      </c>
    </row>
    <row r="119" spans="1:9" s="5" customFormat="1" ht="25.5" customHeight="1" thickBot="1">
      <c r="A119" s="31" t="s">
        <v>54</v>
      </c>
      <c r="B119" s="43"/>
      <c r="C119" s="33" t="s">
        <v>31</v>
      </c>
      <c r="D119" s="33" t="s">
        <v>8</v>
      </c>
      <c r="E119" s="33" t="s">
        <v>120</v>
      </c>
      <c r="F119" s="33" t="s">
        <v>1</v>
      </c>
      <c r="G119" s="133">
        <f>SUM(G120)</f>
        <v>276.5</v>
      </c>
      <c r="H119" s="142" t="e">
        <f>SUM(#REF!,#REF!)</f>
        <v>#REF!</v>
      </c>
      <c r="I119" s="133">
        <f>SUM(I120)</f>
        <v>276.5</v>
      </c>
    </row>
    <row r="120" spans="1:9" s="5" customFormat="1" ht="36.75" customHeight="1">
      <c r="A120" s="66" t="s">
        <v>109</v>
      </c>
      <c r="B120" s="20"/>
      <c r="C120" s="38" t="s">
        <v>31</v>
      </c>
      <c r="D120" s="38" t="s">
        <v>8</v>
      </c>
      <c r="E120" s="20" t="s">
        <v>126</v>
      </c>
      <c r="F120" s="20" t="s">
        <v>1</v>
      </c>
      <c r="G120" s="135">
        <f>G121</f>
        <v>276.5</v>
      </c>
      <c r="H120" s="135" t="e">
        <f>H121</f>
        <v>#REF!</v>
      </c>
      <c r="I120" s="135">
        <f>I121</f>
        <v>276.5</v>
      </c>
    </row>
    <row r="121" spans="1:9" s="5" customFormat="1" ht="73.5" customHeight="1">
      <c r="A121" s="62" t="s">
        <v>185</v>
      </c>
      <c r="B121" s="20"/>
      <c r="C121" s="38" t="s">
        <v>31</v>
      </c>
      <c r="D121" s="38" t="s">
        <v>8</v>
      </c>
      <c r="E121" s="20" t="s">
        <v>186</v>
      </c>
      <c r="F121" s="20" t="s">
        <v>1</v>
      </c>
      <c r="G121" s="135">
        <f>G122</f>
        <v>276.5</v>
      </c>
      <c r="H121" s="152" t="e">
        <f>SUM(#REF!)</f>
        <v>#REF!</v>
      </c>
      <c r="I121" s="135">
        <f>I122</f>
        <v>276.5</v>
      </c>
    </row>
    <row r="122" spans="1:9" s="1" customFormat="1" ht="31.5" customHeight="1" thickBot="1">
      <c r="A122" s="65" t="s">
        <v>93</v>
      </c>
      <c r="B122" s="21"/>
      <c r="C122" s="37" t="s">
        <v>31</v>
      </c>
      <c r="D122" s="37" t="s">
        <v>8</v>
      </c>
      <c r="E122" s="21" t="s">
        <v>186</v>
      </c>
      <c r="F122" s="21" t="s">
        <v>92</v>
      </c>
      <c r="G122" s="136">
        <v>276.5</v>
      </c>
      <c r="H122" s="152" t="e">
        <f>SUM(#REF!)</f>
        <v>#REF!</v>
      </c>
      <c r="I122" s="136">
        <v>276.5</v>
      </c>
    </row>
    <row r="123" spans="1:9" s="1" customFormat="1" ht="31.5" customHeight="1" thickBot="1">
      <c r="A123" s="116" t="s">
        <v>45</v>
      </c>
      <c r="B123" s="93"/>
      <c r="C123" s="19" t="s">
        <v>31</v>
      </c>
      <c r="D123" s="19" t="s">
        <v>4</v>
      </c>
      <c r="E123" s="19" t="s">
        <v>120</v>
      </c>
      <c r="F123" s="19" t="s">
        <v>1</v>
      </c>
      <c r="G123" s="131">
        <f>SUM(G118)</f>
        <v>276.5</v>
      </c>
      <c r="H123" s="141" t="e">
        <f>SUM(#REF!)</f>
        <v>#REF!</v>
      </c>
      <c r="I123" s="131">
        <f>SUM(I118)</f>
        <v>276.5</v>
      </c>
    </row>
    <row r="124" spans="1:9" s="1" customFormat="1" ht="29.25" customHeight="1" thickBot="1">
      <c r="A124" s="92" t="s">
        <v>43</v>
      </c>
      <c r="B124" s="42"/>
      <c r="C124" s="19" t="s">
        <v>32</v>
      </c>
      <c r="D124" s="19" t="s">
        <v>4</v>
      </c>
      <c r="E124" s="19"/>
      <c r="F124" s="19"/>
      <c r="G124" s="131">
        <f>SUM(G125)</f>
        <v>60</v>
      </c>
      <c r="H124" s="137"/>
      <c r="I124" s="131">
        <f>SUM(I125)</f>
        <v>60</v>
      </c>
    </row>
    <row r="125" spans="1:9" s="1" customFormat="1" ht="36" customHeight="1">
      <c r="A125" s="72" t="s">
        <v>37</v>
      </c>
      <c r="B125" s="43"/>
      <c r="C125" s="33" t="s">
        <v>32</v>
      </c>
      <c r="D125" s="33" t="s">
        <v>29</v>
      </c>
      <c r="E125" s="33" t="s">
        <v>120</v>
      </c>
      <c r="F125" s="33" t="s">
        <v>1</v>
      </c>
      <c r="G125" s="133">
        <f>SUM(G126)</f>
        <v>60</v>
      </c>
      <c r="H125" s="137"/>
      <c r="I125" s="133">
        <f>SUM(I126)</f>
        <v>60</v>
      </c>
    </row>
    <row r="126" spans="1:9" s="1" customFormat="1" ht="44.25" customHeight="1">
      <c r="A126" s="66" t="s">
        <v>109</v>
      </c>
      <c r="B126" s="59"/>
      <c r="C126" s="20" t="s">
        <v>32</v>
      </c>
      <c r="D126" s="20" t="s">
        <v>29</v>
      </c>
      <c r="E126" s="34" t="s">
        <v>126</v>
      </c>
      <c r="F126" s="20" t="s">
        <v>1</v>
      </c>
      <c r="G126" s="135">
        <f>SUM(G127)</f>
        <v>60</v>
      </c>
      <c r="H126" s="152" t="e">
        <f>SUM(#REF!,#REF!)</f>
        <v>#REF!</v>
      </c>
      <c r="I126" s="135">
        <f>SUM(I127)</f>
        <v>60</v>
      </c>
    </row>
    <row r="127" spans="1:9" s="1" customFormat="1" ht="36" customHeight="1">
      <c r="A127" s="62" t="s">
        <v>72</v>
      </c>
      <c r="B127" s="60"/>
      <c r="C127" s="20" t="s">
        <v>32</v>
      </c>
      <c r="D127" s="20" t="s">
        <v>29</v>
      </c>
      <c r="E127" s="34" t="s">
        <v>143</v>
      </c>
      <c r="F127" s="20" t="s">
        <v>1</v>
      </c>
      <c r="G127" s="135">
        <f>SUM(G128)</f>
        <v>60</v>
      </c>
      <c r="H127" s="152" t="e">
        <f>SUM(#REF!,#REF!)</f>
        <v>#REF!</v>
      </c>
      <c r="I127" s="135">
        <f>SUM(I128)</f>
        <v>60</v>
      </c>
    </row>
    <row r="128" spans="1:9" s="1" customFormat="1" ht="36.75" customHeight="1" thickBot="1">
      <c r="A128" s="75" t="s">
        <v>62</v>
      </c>
      <c r="B128" s="94"/>
      <c r="C128" s="40" t="s">
        <v>32</v>
      </c>
      <c r="D128" s="40" t="s">
        <v>29</v>
      </c>
      <c r="E128" s="41" t="s">
        <v>143</v>
      </c>
      <c r="F128" s="40" t="s">
        <v>61</v>
      </c>
      <c r="G128" s="144">
        <v>60</v>
      </c>
      <c r="H128" s="152" t="e">
        <f>SUM(#REF!)</f>
        <v>#REF!</v>
      </c>
      <c r="I128" s="144">
        <v>60</v>
      </c>
    </row>
    <row r="129" spans="1:9" s="1" customFormat="1" ht="29.25" customHeight="1" thickBot="1">
      <c r="A129" s="116" t="s">
        <v>15</v>
      </c>
      <c r="B129" s="95"/>
      <c r="C129" s="19" t="s">
        <v>32</v>
      </c>
      <c r="D129" s="19" t="s">
        <v>4</v>
      </c>
      <c r="E129" s="19" t="s">
        <v>120</v>
      </c>
      <c r="F129" s="19" t="s">
        <v>1</v>
      </c>
      <c r="G129" s="131">
        <f>SUM(G124)</f>
        <v>60</v>
      </c>
      <c r="H129" s="152" t="e">
        <f>SUM(#REF!,#REF!)</f>
        <v>#REF!</v>
      </c>
      <c r="I129" s="131">
        <f>SUM(I124)</f>
        <v>60</v>
      </c>
    </row>
    <row r="130" spans="1:9" s="1" customFormat="1" ht="34.5" customHeight="1" thickBot="1">
      <c r="A130" s="18" t="s">
        <v>11</v>
      </c>
      <c r="B130" s="42"/>
      <c r="C130" s="19" t="s">
        <v>33</v>
      </c>
      <c r="D130" s="42"/>
      <c r="E130" s="42"/>
      <c r="F130" s="42"/>
      <c r="G130" s="131">
        <f>G236</f>
        <v>215902.09999999998</v>
      </c>
      <c r="H130" s="152" t="e">
        <f>SUM(#REF!)</f>
        <v>#REF!</v>
      </c>
      <c r="I130" s="131">
        <f>I236</f>
        <v>199052.09999999998</v>
      </c>
    </row>
    <row r="131" spans="1:9" s="1" customFormat="1" ht="27.75" customHeight="1">
      <c r="A131" s="72" t="s">
        <v>14</v>
      </c>
      <c r="B131" s="43"/>
      <c r="C131" s="33" t="s">
        <v>33</v>
      </c>
      <c r="D131" s="33" t="s">
        <v>28</v>
      </c>
      <c r="E131" s="33" t="s">
        <v>120</v>
      </c>
      <c r="F131" s="33" t="s">
        <v>1</v>
      </c>
      <c r="G131" s="133">
        <f>SUM(G132,G150)</f>
        <v>26698.6</v>
      </c>
      <c r="H131" s="139"/>
      <c r="I131" s="133">
        <f>SUM(I132,I150)</f>
        <v>27574</v>
      </c>
    </row>
    <row r="132" spans="1:9" s="1" customFormat="1" ht="56.25" customHeight="1">
      <c r="A132" s="66" t="s">
        <v>247</v>
      </c>
      <c r="B132" s="46"/>
      <c r="C132" s="20" t="s">
        <v>33</v>
      </c>
      <c r="D132" s="20" t="s">
        <v>28</v>
      </c>
      <c r="E132" s="34" t="s">
        <v>144</v>
      </c>
      <c r="F132" s="20" t="s">
        <v>1</v>
      </c>
      <c r="G132" s="135">
        <f>G133+G138+G143+G136+G148</f>
        <v>26653.6</v>
      </c>
      <c r="H132" s="135" t="e">
        <f>H133+H138+H143+H136+H148</f>
        <v>#REF!</v>
      </c>
      <c r="I132" s="135">
        <f>I133+I138+I143+I136+I148</f>
        <v>27529</v>
      </c>
    </row>
    <row r="133" spans="1:9" s="1" customFormat="1" ht="35.25" customHeight="1">
      <c r="A133" s="62" t="s">
        <v>74</v>
      </c>
      <c r="B133" s="46"/>
      <c r="C133" s="20" t="s">
        <v>33</v>
      </c>
      <c r="D133" s="20" t="s">
        <v>28</v>
      </c>
      <c r="E133" s="34" t="s">
        <v>145</v>
      </c>
      <c r="F133" s="20" t="s">
        <v>1</v>
      </c>
      <c r="G133" s="135">
        <f>G134+G135</f>
        <v>6741.4</v>
      </c>
      <c r="H133" s="152" t="e">
        <f>SUM(#REF!)</f>
        <v>#REF!</v>
      </c>
      <c r="I133" s="135">
        <f>I134+I135</f>
        <v>6741.4</v>
      </c>
    </row>
    <row r="134" spans="1:9" s="10" customFormat="1" ht="81.75" customHeight="1">
      <c r="A134" s="65" t="s">
        <v>117</v>
      </c>
      <c r="B134" s="52"/>
      <c r="C134" s="21" t="s">
        <v>33</v>
      </c>
      <c r="D134" s="21" t="s">
        <v>28</v>
      </c>
      <c r="E134" s="39" t="s">
        <v>145</v>
      </c>
      <c r="F134" s="21" t="s">
        <v>58</v>
      </c>
      <c r="G134" s="136">
        <v>3486.1</v>
      </c>
      <c r="H134" s="152" t="e">
        <f>SUM(#REF!,#REF!)</f>
        <v>#REF!</v>
      </c>
      <c r="I134" s="136">
        <v>3486.1</v>
      </c>
    </row>
    <row r="135" spans="1:9" s="10" customFormat="1" ht="34.5" customHeight="1">
      <c r="A135" s="65" t="s">
        <v>62</v>
      </c>
      <c r="B135" s="52"/>
      <c r="C135" s="21" t="s">
        <v>33</v>
      </c>
      <c r="D135" s="21" t="s">
        <v>28</v>
      </c>
      <c r="E135" s="39" t="s">
        <v>145</v>
      </c>
      <c r="F135" s="21" t="s">
        <v>61</v>
      </c>
      <c r="G135" s="136">
        <v>3255.3</v>
      </c>
      <c r="H135" s="152" t="e">
        <f>SUM(#REF!)</f>
        <v>#REF!</v>
      </c>
      <c r="I135" s="136">
        <v>3255.3</v>
      </c>
    </row>
    <row r="136" spans="1:9" s="10" customFormat="1" ht="115.5" customHeight="1">
      <c r="A136" s="106" t="s">
        <v>241</v>
      </c>
      <c r="B136" s="20"/>
      <c r="C136" s="20" t="s">
        <v>33</v>
      </c>
      <c r="D136" s="20" t="s">
        <v>28</v>
      </c>
      <c r="E136" s="34" t="s">
        <v>240</v>
      </c>
      <c r="F136" s="20" t="s">
        <v>1</v>
      </c>
      <c r="G136" s="135">
        <f>SUM(G137)</f>
        <v>1440.8</v>
      </c>
      <c r="H136" s="139"/>
      <c r="I136" s="135">
        <f>SUM(I137)</f>
        <v>1440.8</v>
      </c>
    </row>
    <row r="137" spans="1:9" s="10" customFormat="1" ht="79.5" customHeight="1">
      <c r="A137" s="65" t="s">
        <v>117</v>
      </c>
      <c r="B137" s="21"/>
      <c r="C137" s="21" t="s">
        <v>33</v>
      </c>
      <c r="D137" s="21" t="s">
        <v>28</v>
      </c>
      <c r="E137" s="39" t="s">
        <v>240</v>
      </c>
      <c r="F137" s="21" t="s">
        <v>58</v>
      </c>
      <c r="G137" s="136">
        <v>1440.8</v>
      </c>
      <c r="H137" s="141" t="e">
        <f>SUM(#REF!)</f>
        <v>#REF!</v>
      </c>
      <c r="I137" s="136">
        <v>1440.8</v>
      </c>
    </row>
    <row r="138" spans="1:9" s="1" customFormat="1" ht="54" customHeight="1">
      <c r="A138" s="62" t="s">
        <v>73</v>
      </c>
      <c r="B138" s="20"/>
      <c r="C138" s="20" t="s">
        <v>33</v>
      </c>
      <c r="D138" s="20" t="s">
        <v>28</v>
      </c>
      <c r="E138" s="34" t="s">
        <v>146</v>
      </c>
      <c r="F138" s="20" t="s">
        <v>1</v>
      </c>
      <c r="G138" s="135">
        <f>G139+G141</f>
        <v>13383.1</v>
      </c>
      <c r="H138" s="141" t="e">
        <f>SUM(#REF!,#REF!,#REF!)</f>
        <v>#REF!</v>
      </c>
      <c r="I138" s="135">
        <f>I139+I141</f>
        <v>14018.6</v>
      </c>
    </row>
    <row r="139" spans="1:9" s="10" customFormat="1" ht="69.75" customHeight="1">
      <c r="A139" s="62" t="s">
        <v>189</v>
      </c>
      <c r="B139" s="20"/>
      <c r="C139" s="20" t="s">
        <v>33</v>
      </c>
      <c r="D139" s="20" t="s">
        <v>28</v>
      </c>
      <c r="E139" s="34" t="s">
        <v>188</v>
      </c>
      <c r="F139" s="20" t="s">
        <v>1</v>
      </c>
      <c r="G139" s="135">
        <f>SUM(G140)</f>
        <v>11417.6</v>
      </c>
      <c r="H139" s="139"/>
      <c r="I139" s="135">
        <f>SUM(I140)</f>
        <v>11417.6</v>
      </c>
    </row>
    <row r="140" spans="1:9" s="10" customFormat="1" ht="79.5" customHeight="1">
      <c r="A140" s="65" t="s">
        <v>117</v>
      </c>
      <c r="B140" s="21"/>
      <c r="C140" s="21" t="s">
        <v>33</v>
      </c>
      <c r="D140" s="21" t="s">
        <v>28</v>
      </c>
      <c r="E140" s="39" t="s">
        <v>188</v>
      </c>
      <c r="F140" s="21" t="s">
        <v>58</v>
      </c>
      <c r="G140" s="136">
        <v>11417.6</v>
      </c>
      <c r="H140" s="141" t="e">
        <f>SUM(#REF!)</f>
        <v>#REF!</v>
      </c>
      <c r="I140" s="136">
        <v>11417.6</v>
      </c>
    </row>
    <row r="141" spans="1:9" s="1" customFormat="1" ht="66.75" customHeight="1">
      <c r="A141" s="62" t="s">
        <v>191</v>
      </c>
      <c r="B141" s="20"/>
      <c r="C141" s="20" t="s">
        <v>33</v>
      </c>
      <c r="D141" s="20" t="s">
        <v>28</v>
      </c>
      <c r="E141" s="34" t="s">
        <v>190</v>
      </c>
      <c r="F141" s="20" t="s">
        <v>1</v>
      </c>
      <c r="G141" s="135">
        <f>SUM(G142)</f>
        <v>1965.5</v>
      </c>
      <c r="H141" s="152" t="e">
        <f>SUM(#REF!)</f>
        <v>#REF!</v>
      </c>
      <c r="I141" s="135">
        <f>SUM(I142)</f>
        <v>2601</v>
      </c>
    </row>
    <row r="142" spans="1:9" s="10" customFormat="1" ht="79.5" customHeight="1">
      <c r="A142" s="65" t="s">
        <v>117</v>
      </c>
      <c r="B142" s="21"/>
      <c r="C142" s="21" t="s">
        <v>33</v>
      </c>
      <c r="D142" s="21" t="s">
        <v>28</v>
      </c>
      <c r="E142" s="39" t="s">
        <v>190</v>
      </c>
      <c r="F142" s="21" t="s">
        <v>58</v>
      </c>
      <c r="G142" s="136">
        <v>1965.5</v>
      </c>
      <c r="H142" s="139"/>
      <c r="I142" s="136">
        <v>2601</v>
      </c>
    </row>
    <row r="143" spans="1:9" s="1" customFormat="1" ht="84" customHeight="1">
      <c r="A143" s="62" t="s">
        <v>216</v>
      </c>
      <c r="B143" s="20"/>
      <c r="C143" s="20" t="s">
        <v>33</v>
      </c>
      <c r="D143" s="20" t="s">
        <v>28</v>
      </c>
      <c r="E143" s="34" t="s">
        <v>217</v>
      </c>
      <c r="F143" s="20" t="s">
        <v>1</v>
      </c>
      <c r="G143" s="135">
        <f>G144+G146</f>
        <v>5047.6</v>
      </c>
      <c r="H143" s="139"/>
      <c r="I143" s="135">
        <f>I144+I146</f>
        <v>5287.5</v>
      </c>
    </row>
    <row r="144" spans="1:9" s="1" customFormat="1" ht="96" customHeight="1">
      <c r="A144" s="62" t="s">
        <v>218</v>
      </c>
      <c r="B144" s="20"/>
      <c r="C144" s="20" t="s">
        <v>33</v>
      </c>
      <c r="D144" s="20" t="s">
        <v>28</v>
      </c>
      <c r="E144" s="34" t="s">
        <v>219</v>
      </c>
      <c r="F144" s="20" t="s">
        <v>1</v>
      </c>
      <c r="G144" s="135">
        <f>SUM(G145)</f>
        <v>4305.6</v>
      </c>
      <c r="H144" s="141" t="e">
        <f>SUM(#REF!)</f>
        <v>#REF!</v>
      </c>
      <c r="I144" s="135">
        <f>SUM(I145)</f>
        <v>4305.6</v>
      </c>
    </row>
    <row r="145" spans="1:9" s="10" customFormat="1" ht="76.5" customHeight="1">
      <c r="A145" s="65" t="s">
        <v>117</v>
      </c>
      <c r="B145" s="21"/>
      <c r="C145" s="21" t="s">
        <v>33</v>
      </c>
      <c r="D145" s="21" t="s">
        <v>28</v>
      </c>
      <c r="E145" s="39" t="s">
        <v>219</v>
      </c>
      <c r="F145" s="21" t="s">
        <v>58</v>
      </c>
      <c r="G145" s="136">
        <v>4305.6</v>
      </c>
      <c r="H145" s="152" t="e">
        <f>SUM(#REF!)</f>
        <v>#REF!</v>
      </c>
      <c r="I145" s="136">
        <v>4305.6</v>
      </c>
    </row>
    <row r="146" spans="1:9" s="1" customFormat="1" ht="96" customHeight="1">
      <c r="A146" s="62" t="s">
        <v>220</v>
      </c>
      <c r="B146" s="20"/>
      <c r="C146" s="20" t="s">
        <v>33</v>
      </c>
      <c r="D146" s="20" t="s">
        <v>28</v>
      </c>
      <c r="E146" s="34" t="s">
        <v>221</v>
      </c>
      <c r="F146" s="20" t="s">
        <v>1</v>
      </c>
      <c r="G146" s="135">
        <f>SUM(G147)</f>
        <v>742</v>
      </c>
      <c r="H146" s="152" t="e">
        <f>SUM(#REF!)</f>
        <v>#REF!</v>
      </c>
      <c r="I146" s="135">
        <f>SUM(I147)</f>
        <v>981.9</v>
      </c>
    </row>
    <row r="147" spans="1:9" s="10" customFormat="1" ht="78.75" customHeight="1">
      <c r="A147" s="65" t="s">
        <v>117</v>
      </c>
      <c r="B147" s="21"/>
      <c r="C147" s="21" t="s">
        <v>33</v>
      </c>
      <c r="D147" s="21" t="s">
        <v>28</v>
      </c>
      <c r="E147" s="39" t="s">
        <v>221</v>
      </c>
      <c r="F147" s="21" t="s">
        <v>58</v>
      </c>
      <c r="G147" s="136">
        <v>742</v>
      </c>
      <c r="H147" s="152" t="e">
        <f>SUM(#REF!)</f>
        <v>#REF!</v>
      </c>
      <c r="I147" s="136">
        <v>981.9</v>
      </c>
    </row>
    <row r="148" spans="1:9" s="1" customFormat="1" ht="70.5" customHeight="1">
      <c r="A148" s="62" t="s">
        <v>202</v>
      </c>
      <c r="B148" s="20"/>
      <c r="C148" s="20" t="s">
        <v>33</v>
      </c>
      <c r="D148" s="20" t="s">
        <v>28</v>
      </c>
      <c r="E148" s="34" t="s">
        <v>284</v>
      </c>
      <c r="F148" s="20" t="s">
        <v>1</v>
      </c>
      <c r="G148" s="135">
        <f>SUM(G149)</f>
        <v>40.7</v>
      </c>
      <c r="H148" s="152" t="e">
        <f>SUM(#REF!)</f>
        <v>#REF!</v>
      </c>
      <c r="I148" s="135">
        <f>SUM(I149)</f>
        <v>40.7</v>
      </c>
    </row>
    <row r="149" spans="1:9" s="1" customFormat="1" ht="38.25" customHeight="1">
      <c r="A149" s="65" t="s">
        <v>62</v>
      </c>
      <c r="B149" s="21"/>
      <c r="C149" s="21" t="s">
        <v>33</v>
      </c>
      <c r="D149" s="21" t="s">
        <v>28</v>
      </c>
      <c r="E149" s="39" t="s">
        <v>284</v>
      </c>
      <c r="F149" s="21" t="s">
        <v>61</v>
      </c>
      <c r="G149" s="136">
        <v>40.7</v>
      </c>
      <c r="H149" s="139"/>
      <c r="I149" s="136">
        <v>40.7</v>
      </c>
    </row>
    <row r="150" spans="1:9" s="10" customFormat="1" ht="40.5" customHeight="1">
      <c r="A150" s="66" t="s">
        <v>109</v>
      </c>
      <c r="B150" s="46"/>
      <c r="C150" s="20" t="s">
        <v>33</v>
      </c>
      <c r="D150" s="20" t="s">
        <v>28</v>
      </c>
      <c r="E150" s="34" t="s">
        <v>126</v>
      </c>
      <c r="F150" s="20" t="s">
        <v>1</v>
      </c>
      <c r="G150" s="135">
        <f>SUM(G151)</f>
        <v>45</v>
      </c>
      <c r="H150" s="135" t="e">
        <f>SUM(H151)</f>
        <v>#REF!</v>
      </c>
      <c r="I150" s="135">
        <f>SUM(I151)</f>
        <v>45</v>
      </c>
    </row>
    <row r="151" spans="1:9" s="1" customFormat="1" ht="42" customHeight="1">
      <c r="A151" s="62" t="s">
        <v>105</v>
      </c>
      <c r="B151" s="20"/>
      <c r="C151" s="20" t="s">
        <v>33</v>
      </c>
      <c r="D151" s="20" t="s">
        <v>28</v>
      </c>
      <c r="E151" s="34" t="s">
        <v>132</v>
      </c>
      <c r="F151" s="20" t="s">
        <v>1</v>
      </c>
      <c r="G151" s="135">
        <f>SUM(G152)</f>
        <v>45</v>
      </c>
      <c r="H151" s="152" t="e">
        <f>SUM(#REF!)</f>
        <v>#REF!</v>
      </c>
      <c r="I151" s="135">
        <f>SUM(I152)</f>
        <v>45</v>
      </c>
    </row>
    <row r="152" spans="1:9" s="1" customFormat="1" ht="31.5" customHeight="1">
      <c r="A152" s="65" t="s">
        <v>93</v>
      </c>
      <c r="B152" s="21"/>
      <c r="C152" s="21" t="s">
        <v>33</v>
      </c>
      <c r="D152" s="21" t="s">
        <v>28</v>
      </c>
      <c r="E152" s="39" t="s">
        <v>132</v>
      </c>
      <c r="F152" s="21" t="s">
        <v>92</v>
      </c>
      <c r="G152" s="136">
        <v>45</v>
      </c>
      <c r="H152" s="152" t="e">
        <f>SUM(#REF!)</f>
        <v>#REF!</v>
      </c>
      <c r="I152" s="136">
        <v>45</v>
      </c>
    </row>
    <row r="153" spans="1:9" s="1" customFormat="1" ht="29.25" customHeight="1">
      <c r="A153" s="62" t="s">
        <v>7</v>
      </c>
      <c r="B153" s="21"/>
      <c r="C153" s="20" t="s">
        <v>33</v>
      </c>
      <c r="D153" s="20" t="s">
        <v>8</v>
      </c>
      <c r="E153" s="20" t="s">
        <v>120</v>
      </c>
      <c r="F153" s="20" t="s">
        <v>1</v>
      </c>
      <c r="G153" s="135">
        <f>G154+G157+G160+G183</f>
        <v>167833.99999999997</v>
      </c>
      <c r="H153" s="141" t="e">
        <f>SUM(#REF!)</f>
        <v>#REF!</v>
      </c>
      <c r="I153" s="135">
        <f>I154+I157+I160+I183</f>
        <v>150248.99999999997</v>
      </c>
    </row>
    <row r="154" spans="1:9" s="10" customFormat="1" ht="79.5" customHeight="1">
      <c r="A154" s="66" t="s">
        <v>257</v>
      </c>
      <c r="B154" s="46"/>
      <c r="C154" s="20" t="s">
        <v>33</v>
      </c>
      <c r="D154" s="20" t="s">
        <v>8</v>
      </c>
      <c r="E154" s="34" t="s">
        <v>153</v>
      </c>
      <c r="F154" s="20" t="s">
        <v>1</v>
      </c>
      <c r="G154" s="135">
        <f>SUM(G155)</f>
        <v>41.4</v>
      </c>
      <c r="H154" s="152" t="e">
        <f>SUM(#REF!)</f>
        <v>#REF!</v>
      </c>
      <c r="I154" s="135">
        <f>SUM(I155)</f>
        <v>0</v>
      </c>
    </row>
    <row r="155" spans="1:9" s="2" customFormat="1" ht="40.5" customHeight="1">
      <c r="A155" s="62" t="s">
        <v>203</v>
      </c>
      <c r="B155" s="20"/>
      <c r="C155" s="20" t="s">
        <v>33</v>
      </c>
      <c r="D155" s="20" t="s">
        <v>8</v>
      </c>
      <c r="E155" s="34" t="s">
        <v>204</v>
      </c>
      <c r="F155" s="20" t="s">
        <v>1</v>
      </c>
      <c r="G155" s="135">
        <f>SUM(G156)</f>
        <v>41.4</v>
      </c>
      <c r="H155" s="152" t="e">
        <f>SUM(#REF!)</f>
        <v>#REF!</v>
      </c>
      <c r="I155" s="135">
        <f>SUM(I156)</f>
        <v>0</v>
      </c>
    </row>
    <row r="156" spans="1:9" s="10" customFormat="1" ht="37.5" customHeight="1">
      <c r="A156" s="65" t="s">
        <v>62</v>
      </c>
      <c r="B156" s="21"/>
      <c r="C156" s="21" t="s">
        <v>33</v>
      </c>
      <c r="D156" s="21" t="s">
        <v>8</v>
      </c>
      <c r="E156" s="39" t="s">
        <v>204</v>
      </c>
      <c r="F156" s="21" t="s">
        <v>61</v>
      </c>
      <c r="G156" s="136">
        <v>41.4</v>
      </c>
      <c r="H156" s="141" t="e">
        <f>SUM(#REF!)</f>
        <v>#REF!</v>
      </c>
      <c r="I156" s="136"/>
    </row>
    <row r="157" spans="1:9" s="2" customFormat="1" ht="54.75" customHeight="1">
      <c r="A157" s="66" t="s">
        <v>258</v>
      </c>
      <c r="B157" s="46"/>
      <c r="C157" s="20" t="s">
        <v>33</v>
      </c>
      <c r="D157" s="20" t="s">
        <v>8</v>
      </c>
      <c r="E157" s="34" t="s">
        <v>155</v>
      </c>
      <c r="F157" s="20" t="s">
        <v>1</v>
      </c>
      <c r="G157" s="135">
        <f>SUM(G158)</f>
        <v>42.5</v>
      </c>
      <c r="H157" s="141">
        <f>SUM(H158)</f>
        <v>0</v>
      </c>
      <c r="I157" s="135">
        <f>SUM(I158)</f>
        <v>0</v>
      </c>
    </row>
    <row r="158" spans="1:9" s="10" customFormat="1" ht="39.75" customHeight="1">
      <c r="A158" s="62" t="s">
        <v>203</v>
      </c>
      <c r="B158" s="20"/>
      <c r="C158" s="20" t="s">
        <v>33</v>
      </c>
      <c r="D158" s="20" t="s">
        <v>8</v>
      </c>
      <c r="E158" s="34" t="s">
        <v>205</v>
      </c>
      <c r="F158" s="20" t="s">
        <v>1</v>
      </c>
      <c r="G158" s="135">
        <f>SUM(G159)</f>
        <v>42.5</v>
      </c>
      <c r="H158" s="137"/>
      <c r="I158" s="135">
        <f>SUM(I159)</f>
        <v>0</v>
      </c>
    </row>
    <row r="159" spans="1:9" s="2" customFormat="1" ht="39.75" customHeight="1">
      <c r="A159" s="65" t="s">
        <v>62</v>
      </c>
      <c r="B159" s="21"/>
      <c r="C159" s="21" t="s">
        <v>33</v>
      </c>
      <c r="D159" s="21" t="s">
        <v>8</v>
      </c>
      <c r="E159" s="39" t="s">
        <v>205</v>
      </c>
      <c r="F159" s="21" t="s">
        <v>61</v>
      </c>
      <c r="G159" s="136">
        <v>42.5</v>
      </c>
      <c r="H159" s="141" t="e">
        <f>SUM(#REF!)</f>
        <v>#REF!</v>
      </c>
      <c r="I159" s="136"/>
    </row>
    <row r="160" spans="1:9" s="10" customFormat="1" ht="57.75" customHeight="1">
      <c r="A160" s="66" t="s">
        <v>246</v>
      </c>
      <c r="B160" s="46"/>
      <c r="C160" s="20" t="s">
        <v>33</v>
      </c>
      <c r="D160" s="20" t="s">
        <v>8</v>
      </c>
      <c r="E160" s="34" t="s">
        <v>144</v>
      </c>
      <c r="F160" s="20" t="s">
        <v>1</v>
      </c>
      <c r="G160" s="135">
        <f>SUM(G161,G166,G181,G179,G173,G164,G175,G177)</f>
        <v>166747.3</v>
      </c>
      <c r="H160" s="135" t="e">
        <f>SUM(H161,H166,H181,H179,H173,H164,H175,H177)</f>
        <v>#REF!</v>
      </c>
      <c r="I160" s="135">
        <f>SUM(I161,I166,I181,I179,I173,I164,I175,I177)</f>
        <v>149158.39999999997</v>
      </c>
    </row>
    <row r="161" spans="1:10" s="10" customFormat="1" ht="39.75" customHeight="1">
      <c r="A161" s="62" t="s">
        <v>77</v>
      </c>
      <c r="B161" s="20"/>
      <c r="C161" s="20" t="s">
        <v>33</v>
      </c>
      <c r="D161" s="20" t="s">
        <v>8</v>
      </c>
      <c r="E161" s="34" t="s">
        <v>149</v>
      </c>
      <c r="F161" s="20" t="s">
        <v>1</v>
      </c>
      <c r="G161" s="135">
        <f>G163+G162</f>
        <v>21304.2</v>
      </c>
      <c r="H161" s="141" t="e">
        <f>SUM(#REF!)</f>
        <v>#REF!</v>
      </c>
      <c r="I161" s="135">
        <f>I163+I162</f>
        <v>15357.3</v>
      </c>
      <c r="J161" s="9"/>
    </row>
    <row r="162" spans="1:10" s="10" customFormat="1" ht="87.75" customHeight="1">
      <c r="A162" s="65" t="s">
        <v>117</v>
      </c>
      <c r="B162" s="21"/>
      <c r="C162" s="21" t="s">
        <v>33</v>
      </c>
      <c r="D162" s="21" t="s">
        <v>8</v>
      </c>
      <c r="E162" s="39" t="s">
        <v>149</v>
      </c>
      <c r="F162" s="21" t="s">
        <v>58</v>
      </c>
      <c r="G162" s="136">
        <v>585.9</v>
      </c>
      <c r="H162" s="152" t="e">
        <f>SUM(#REF!)</f>
        <v>#REF!</v>
      </c>
      <c r="I162" s="136">
        <v>585.9</v>
      </c>
      <c r="J162" s="9"/>
    </row>
    <row r="163" spans="1:10" s="10" customFormat="1" ht="38.25" customHeight="1">
      <c r="A163" s="65" t="s">
        <v>62</v>
      </c>
      <c r="B163" s="21"/>
      <c r="C163" s="21" t="s">
        <v>33</v>
      </c>
      <c r="D163" s="21" t="s">
        <v>8</v>
      </c>
      <c r="E163" s="39" t="s">
        <v>149</v>
      </c>
      <c r="F163" s="21" t="s">
        <v>61</v>
      </c>
      <c r="G163" s="136">
        <v>20718.3</v>
      </c>
      <c r="H163" s="152" t="e">
        <f>SUM(#REF!)</f>
        <v>#REF!</v>
      </c>
      <c r="I163" s="136">
        <v>14771.4</v>
      </c>
      <c r="J163" s="9"/>
    </row>
    <row r="164" spans="1:10" s="10" customFormat="1" ht="90" customHeight="1">
      <c r="A164" s="31" t="s">
        <v>281</v>
      </c>
      <c r="B164" s="20"/>
      <c r="C164" s="20" t="s">
        <v>33</v>
      </c>
      <c r="D164" s="20" t="s">
        <v>8</v>
      </c>
      <c r="E164" s="34" t="s">
        <v>280</v>
      </c>
      <c r="F164" s="20" t="s">
        <v>1</v>
      </c>
      <c r="G164" s="135">
        <f>G165</f>
        <v>12421.1</v>
      </c>
      <c r="H164" s="141" t="e">
        <f>SUM(#REF!)</f>
        <v>#REF!</v>
      </c>
      <c r="I164" s="135">
        <f>I165</f>
        <v>0</v>
      </c>
      <c r="J164" s="9"/>
    </row>
    <row r="165" spans="1:10" s="10" customFormat="1" ht="83.25" customHeight="1">
      <c r="A165" s="65" t="s">
        <v>117</v>
      </c>
      <c r="B165" s="21"/>
      <c r="C165" s="21" t="s">
        <v>33</v>
      </c>
      <c r="D165" s="21" t="s">
        <v>8</v>
      </c>
      <c r="E165" s="39" t="s">
        <v>280</v>
      </c>
      <c r="F165" s="21" t="s">
        <v>58</v>
      </c>
      <c r="G165" s="136">
        <v>12421.1</v>
      </c>
      <c r="H165" s="152" t="e">
        <f>SUM(#REF!)</f>
        <v>#REF!</v>
      </c>
      <c r="I165" s="136"/>
      <c r="J165" s="9"/>
    </row>
    <row r="166" spans="1:9" s="10" customFormat="1" ht="54" customHeight="1">
      <c r="A166" s="62" t="s">
        <v>75</v>
      </c>
      <c r="B166" s="20"/>
      <c r="C166" s="20" t="s">
        <v>33</v>
      </c>
      <c r="D166" s="20" t="s">
        <v>8</v>
      </c>
      <c r="E166" s="34" t="s">
        <v>151</v>
      </c>
      <c r="F166" s="20" t="s">
        <v>1</v>
      </c>
      <c r="G166" s="135">
        <f>SUM(G167,G169,G171)</f>
        <v>114280.40000000001</v>
      </c>
      <c r="H166" s="120" t="e">
        <f>SUM(#REF!)</f>
        <v>#REF!</v>
      </c>
      <c r="I166" s="135">
        <f>SUM(I167,I169,I171)</f>
        <v>121272.1</v>
      </c>
    </row>
    <row r="167" spans="1:9" s="1" customFormat="1" ht="64.5" customHeight="1">
      <c r="A167" s="62" t="s">
        <v>193</v>
      </c>
      <c r="B167" s="20"/>
      <c r="C167" s="20" t="s">
        <v>33</v>
      </c>
      <c r="D167" s="20" t="s">
        <v>8</v>
      </c>
      <c r="E167" s="34" t="s">
        <v>192</v>
      </c>
      <c r="F167" s="20" t="s">
        <v>1</v>
      </c>
      <c r="G167" s="135">
        <f>SUM(G168)</f>
        <v>101496.2</v>
      </c>
      <c r="H167" s="141" t="e">
        <f>SUM(#REF!,#REF!)</f>
        <v>#REF!</v>
      </c>
      <c r="I167" s="135">
        <f>SUM(I168)</f>
        <v>101496.2</v>
      </c>
    </row>
    <row r="168" spans="1:9" s="1" customFormat="1" ht="78.75" customHeight="1">
      <c r="A168" s="65" t="s">
        <v>117</v>
      </c>
      <c r="B168" s="32"/>
      <c r="C168" s="21" t="s">
        <v>33</v>
      </c>
      <c r="D168" s="21" t="s">
        <v>8</v>
      </c>
      <c r="E168" s="39" t="s">
        <v>192</v>
      </c>
      <c r="F168" s="21" t="s">
        <v>58</v>
      </c>
      <c r="G168" s="136">
        <v>101496.2</v>
      </c>
      <c r="H168" s="152" t="e">
        <f>SUM(#REF!)</f>
        <v>#REF!</v>
      </c>
      <c r="I168" s="136">
        <v>101496.2</v>
      </c>
    </row>
    <row r="169" spans="1:9" s="1" customFormat="1" ht="66.75" customHeight="1">
      <c r="A169" s="62" t="s">
        <v>195</v>
      </c>
      <c r="B169" s="20"/>
      <c r="C169" s="20" t="s">
        <v>33</v>
      </c>
      <c r="D169" s="20" t="s">
        <v>8</v>
      </c>
      <c r="E169" s="34" t="s">
        <v>194</v>
      </c>
      <c r="F169" s="20" t="s">
        <v>1</v>
      </c>
      <c r="G169" s="135">
        <f>SUM(G170)</f>
        <v>11585.1</v>
      </c>
      <c r="H169" s="141" t="e">
        <f>SUM(#REF!)</f>
        <v>#REF!</v>
      </c>
      <c r="I169" s="135">
        <f>SUM(I170)</f>
        <v>18576.8</v>
      </c>
    </row>
    <row r="170" spans="1:9" s="1" customFormat="1" ht="78" customHeight="1">
      <c r="A170" s="65" t="s">
        <v>117</v>
      </c>
      <c r="B170" s="32"/>
      <c r="C170" s="21" t="s">
        <v>33</v>
      </c>
      <c r="D170" s="21" t="s">
        <v>8</v>
      </c>
      <c r="E170" s="39" t="s">
        <v>194</v>
      </c>
      <c r="F170" s="21" t="s">
        <v>58</v>
      </c>
      <c r="G170" s="136">
        <v>11585.1</v>
      </c>
      <c r="H170" s="141"/>
      <c r="I170" s="136">
        <v>18576.8</v>
      </c>
    </row>
    <row r="171" spans="1:9" s="1" customFormat="1" ht="67.5" customHeight="1">
      <c r="A171" s="62" t="s">
        <v>197</v>
      </c>
      <c r="B171" s="20"/>
      <c r="C171" s="20" t="s">
        <v>33</v>
      </c>
      <c r="D171" s="20" t="s">
        <v>8</v>
      </c>
      <c r="E171" s="34" t="s">
        <v>196</v>
      </c>
      <c r="F171" s="20" t="s">
        <v>1</v>
      </c>
      <c r="G171" s="135">
        <f>SUM(G172)</f>
        <v>1199.1</v>
      </c>
      <c r="H171" s="141"/>
      <c r="I171" s="135">
        <f>SUM(I172)</f>
        <v>1199.1</v>
      </c>
    </row>
    <row r="172" spans="1:9" s="1" customFormat="1" ht="36.75" customHeight="1">
      <c r="A172" s="65" t="s">
        <v>62</v>
      </c>
      <c r="B172" s="32"/>
      <c r="C172" s="21" t="s">
        <v>33</v>
      </c>
      <c r="D172" s="21" t="s">
        <v>8</v>
      </c>
      <c r="E172" s="39" t="s">
        <v>196</v>
      </c>
      <c r="F172" s="21" t="s">
        <v>61</v>
      </c>
      <c r="G172" s="136">
        <v>1199.1</v>
      </c>
      <c r="H172" s="141"/>
      <c r="I172" s="136">
        <v>1199.1</v>
      </c>
    </row>
    <row r="173" spans="1:9" s="10" customFormat="1" ht="72" customHeight="1">
      <c r="A173" s="62" t="s">
        <v>76</v>
      </c>
      <c r="B173" s="31"/>
      <c r="C173" s="20" t="s">
        <v>33</v>
      </c>
      <c r="D173" s="20" t="s">
        <v>8</v>
      </c>
      <c r="E173" s="34" t="s">
        <v>152</v>
      </c>
      <c r="F173" s="20" t="s">
        <v>1</v>
      </c>
      <c r="G173" s="135">
        <f>SUM(G174)</f>
        <v>4916.8</v>
      </c>
      <c r="H173" s="141">
        <f>SUM(H174)</f>
        <v>0</v>
      </c>
      <c r="I173" s="135">
        <f>SUM(I174)</f>
        <v>4916.8</v>
      </c>
    </row>
    <row r="174" spans="1:9" s="1" customFormat="1" ht="35.25" customHeight="1">
      <c r="A174" s="65" t="s">
        <v>62</v>
      </c>
      <c r="B174" s="32"/>
      <c r="C174" s="21" t="s">
        <v>33</v>
      </c>
      <c r="D174" s="21" t="s">
        <v>8</v>
      </c>
      <c r="E174" s="39" t="s">
        <v>152</v>
      </c>
      <c r="F174" s="21" t="s">
        <v>61</v>
      </c>
      <c r="G174" s="136">
        <v>4916.8</v>
      </c>
      <c r="H174" s="137"/>
      <c r="I174" s="136">
        <v>4916.8</v>
      </c>
    </row>
    <row r="175" spans="1:9" s="10" customFormat="1" ht="72" customHeight="1">
      <c r="A175" s="31" t="s">
        <v>283</v>
      </c>
      <c r="B175" s="31"/>
      <c r="C175" s="20" t="s">
        <v>33</v>
      </c>
      <c r="D175" s="20" t="s">
        <v>8</v>
      </c>
      <c r="E175" s="34" t="s">
        <v>282</v>
      </c>
      <c r="F175" s="20" t="s">
        <v>1</v>
      </c>
      <c r="G175" s="135">
        <f>SUM(G176)</f>
        <v>7223.9</v>
      </c>
      <c r="H175" s="141">
        <f>SUM(H176)</f>
        <v>0</v>
      </c>
      <c r="I175" s="135">
        <f>SUM(I176)</f>
        <v>1011.3</v>
      </c>
    </row>
    <row r="176" spans="1:9" s="1" customFormat="1" ht="35.25" customHeight="1">
      <c r="A176" s="108" t="s">
        <v>62</v>
      </c>
      <c r="B176" s="32"/>
      <c r="C176" s="21" t="s">
        <v>33</v>
      </c>
      <c r="D176" s="21" t="s">
        <v>8</v>
      </c>
      <c r="E176" s="39" t="s">
        <v>282</v>
      </c>
      <c r="F176" s="21" t="s">
        <v>61</v>
      </c>
      <c r="G176" s="136">
        <v>7223.9</v>
      </c>
      <c r="H176" s="137"/>
      <c r="I176" s="136">
        <v>1011.3</v>
      </c>
    </row>
    <row r="177" spans="1:9" s="10" customFormat="1" ht="63" customHeight="1">
      <c r="A177" s="31" t="s">
        <v>202</v>
      </c>
      <c r="B177" s="31"/>
      <c r="C177" s="20" t="s">
        <v>33</v>
      </c>
      <c r="D177" s="20" t="s">
        <v>8</v>
      </c>
      <c r="E177" s="34" t="s">
        <v>284</v>
      </c>
      <c r="F177" s="20" t="s">
        <v>1</v>
      </c>
      <c r="G177" s="135">
        <f>SUM(G178)</f>
        <v>600.9</v>
      </c>
      <c r="H177" s="141">
        <f>SUM(H178)</f>
        <v>0</v>
      </c>
      <c r="I177" s="135">
        <f>SUM(I178)</f>
        <v>600.9</v>
      </c>
    </row>
    <row r="178" spans="1:9" s="1" customFormat="1" ht="42" customHeight="1">
      <c r="A178" s="108" t="s">
        <v>62</v>
      </c>
      <c r="B178" s="32"/>
      <c r="C178" s="21" t="s">
        <v>33</v>
      </c>
      <c r="D178" s="21" t="s">
        <v>8</v>
      </c>
      <c r="E178" s="39" t="s">
        <v>284</v>
      </c>
      <c r="F178" s="21" t="s">
        <v>61</v>
      </c>
      <c r="G178" s="136">
        <v>600.9</v>
      </c>
      <c r="H178" s="137"/>
      <c r="I178" s="136">
        <v>600.9</v>
      </c>
    </row>
    <row r="179" spans="1:9" s="10" customFormat="1" ht="124.5" customHeight="1">
      <c r="A179" s="31" t="s">
        <v>264</v>
      </c>
      <c r="B179" s="31"/>
      <c r="C179" s="20" t="s">
        <v>33</v>
      </c>
      <c r="D179" s="20" t="s">
        <v>8</v>
      </c>
      <c r="E179" s="34" t="s">
        <v>285</v>
      </c>
      <c r="F179" s="20" t="s">
        <v>1</v>
      </c>
      <c r="G179" s="135">
        <f>SUM(G180)</f>
        <v>5000</v>
      </c>
      <c r="H179" s="141">
        <f>SUM(H180)</f>
        <v>0</v>
      </c>
      <c r="I179" s="135">
        <f>SUM(I180)</f>
        <v>5000</v>
      </c>
    </row>
    <row r="180" spans="1:9" s="1" customFormat="1" ht="42" customHeight="1">
      <c r="A180" s="108" t="s">
        <v>62</v>
      </c>
      <c r="B180" s="32"/>
      <c r="C180" s="21" t="s">
        <v>33</v>
      </c>
      <c r="D180" s="21" t="s">
        <v>8</v>
      </c>
      <c r="E180" s="39" t="s">
        <v>285</v>
      </c>
      <c r="F180" s="21" t="s">
        <v>61</v>
      </c>
      <c r="G180" s="136">
        <v>5000</v>
      </c>
      <c r="H180" s="137"/>
      <c r="I180" s="136">
        <v>5000</v>
      </c>
    </row>
    <row r="181" spans="1:9" s="10" customFormat="1" ht="124.5" customHeight="1">
      <c r="A181" s="31" t="s">
        <v>265</v>
      </c>
      <c r="B181" s="31"/>
      <c r="C181" s="20" t="s">
        <v>33</v>
      </c>
      <c r="D181" s="20" t="s">
        <v>8</v>
      </c>
      <c r="E181" s="34" t="s">
        <v>286</v>
      </c>
      <c r="F181" s="20" t="s">
        <v>1</v>
      </c>
      <c r="G181" s="135">
        <f>SUM(G182)</f>
        <v>1000</v>
      </c>
      <c r="H181" s="141">
        <f>SUM(H182)</f>
        <v>0</v>
      </c>
      <c r="I181" s="135">
        <f>SUM(I182)</f>
        <v>1000</v>
      </c>
    </row>
    <row r="182" spans="1:9" s="1" customFormat="1" ht="42" customHeight="1">
      <c r="A182" s="108" t="s">
        <v>62</v>
      </c>
      <c r="B182" s="32"/>
      <c r="C182" s="21" t="s">
        <v>33</v>
      </c>
      <c r="D182" s="21" t="s">
        <v>8</v>
      </c>
      <c r="E182" s="39" t="s">
        <v>286</v>
      </c>
      <c r="F182" s="21" t="s">
        <v>61</v>
      </c>
      <c r="G182" s="136">
        <v>1000</v>
      </c>
      <c r="H182" s="137"/>
      <c r="I182" s="136">
        <v>1000</v>
      </c>
    </row>
    <row r="183" spans="1:9" s="1" customFormat="1" ht="39.75" customHeight="1">
      <c r="A183" s="66" t="s">
        <v>109</v>
      </c>
      <c r="B183" s="46"/>
      <c r="C183" s="20" t="s">
        <v>33</v>
      </c>
      <c r="D183" s="20" t="s">
        <v>8</v>
      </c>
      <c r="E183" s="34" t="s">
        <v>126</v>
      </c>
      <c r="F183" s="20" t="s">
        <v>1</v>
      </c>
      <c r="G183" s="135">
        <f>G186+G188+G184</f>
        <v>1002.8</v>
      </c>
      <c r="H183" s="135" t="e">
        <f>H186+H188+H184</f>
        <v>#REF!</v>
      </c>
      <c r="I183" s="135">
        <f>I186+I188+I184</f>
        <v>1090.6</v>
      </c>
    </row>
    <row r="184" spans="1:9" s="10" customFormat="1" ht="39.75" customHeight="1">
      <c r="A184" s="62" t="s">
        <v>203</v>
      </c>
      <c r="B184" s="20"/>
      <c r="C184" s="20" t="s">
        <v>33</v>
      </c>
      <c r="D184" s="20" t="s">
        <v>8</v>
      </c>
      <c r="E184" s="34" t="s">
        <v>309</v>
      </c>
      <c r="F184" s="20" t="s">
        <v>1</v>
      </c>
      <c r="G184" s="135">
        <f>SUM(G185)</f>
        <v>0</v>
      </c>
      <c r="H184" s="137"/>
      <c r="I184" s="135">
        <f>SUM(I185)</f>
        <v>83.9</v>
      </c>
    </row>
    <row r="185" spans="1:9" s="2" customFormat="1" ht="39.75" customHeight="1">
      <c r="A185" s="65" t="s">
        <v>62</v>
      </c>
      <c r="B185" s="21"/>
      <c r="C185" s="21" t="s">
        <v>33</v>
      </c>
      <c r="D185" s="21" t="s">
        <v>8</v>
      </c>
      <c r="E185" s="39" t="s">
        <v>309</v>
      </c>
      <c r="F185" s="21" t="s">
        <v>61</v>
      </c>
      <c r="G185" s="136"/>
      <c r="H185" s="141" t="e">
        <f>SUM(#REF!)</f>
        <v>#REF!</v>
      </c>
      <c r="I185" s="136">
        <v>83.9</v>
      </c>
    </row>
    <row r="186" spans="1:9" s="10" customFormat="1" ht="70.5" customHeight="1">
      <c r="A186" s="31" t="s">
        <v>288</v>
      </c>
      <c r="B186" s="20"/>
      <c r="C186" s="20" t="s">
        <v>33</v>
      </c>
      <c r="D186" s="20" t="s">
        <v>8</v>
      </c>
      <c r="E186" s="34" t="s">
        <v>287</v>
      </c>
      <c r="F186" s="20" t="s">
        <v>1</v>
      </c>
      <c r="G186" s="135">
        <f>SUM(G187)</f>
        <v>99.4</v>
      </c>
      <c r="H186" s="141">
        <f>SUM(H182)</f>
        <v>0</v>
      </c>
      <c r="I186" s="135">
        <f>SUM(I187)</f>
        <v>103.3</v>
      </c>
    </row>
    <row r="187" spans="1:9" s="1" customFormat="1" ht="40.5" customHeight="1">
      <c r="A187" s="65" t="s">
        <v>62</v>
      </c>
      <c r="B187" s="21"/>
      <c r="C187" s="21" t="s">
        <v>33</v>
      </c>
      <c r="D187" s="21" t="s">
        <v>8</v>
      </c>
      <c r="E187" s="39" t="s">
        <v>287</v>
      </c>
      <c r="F187" s="21" t="s">
        <v>61</v>
      </c>
      <c r="G187" s="136">
        <v>99.4</v>
      </c>
      <c r="H187" s="137"/>
      <c r="I187" s="136">
        <v>103.3</v>
      </c>
    </row>
    <row r="188" spans="1:9" s="1" customFormat="1" ht="45" customHeight="1">
      <c r="A188" s="62" t="s">
        <v>105</v>
      </c>
      <c r="B188" s="20"/>
      <c r="C188" s="20" t="s">
        <v>33</v>
      </c>
      <c r="D188" s="20" t="s">
        <v>8</v>
      </c>
      <c r="E188" s="34" t="s">
        <v>132</v>
      </c>
      <c r="F188" s="20" t="s">
        <v>1</v>
      </c>
      <c r="G188" s="135">
        <f>SUM(G189)</f>
        <v>903.4</v>
      </c>
      <c r="H188" s="152" t="e">
        <f>SUM(#REF!)</f>
        <v>#REF!</v>
      </c>
      <c r="I188" s="135">
        <f>SUM(I189)</f>
        <v>903.4</v>
      </c>
    </row>
    <row r="189" spans="1:9" s="1" customFormat="1" ht="31.5" customHeight="1">
      <c r="A189" s="65" t="s">
        <v>93</v>
      </c>
      <c r="B189" s="21"/>
      <c r="C189" s="21" t="s">
        <v>33</v>
      </c>
      <c r="D189" s="21" t="s">
        <v>8</v>
      </c>
      <c r="E189" s="39" t="s">
        <v>132</v>
      </c>
      <c r="F189" s="21" t="s">
        <v>92</v>
      </c>
      <c r="G189" s="136">
        <v>903.4</v>
      </c>
      <c r="H189" s="141" t="e">
        <f>SUM(#REF!)</f>
        <v>#REF!</v>
      </c>
      <c r="I189" s="136">
        <v>903.4</v>
      </c>
    </row>
    <row r="190" spans="1:9" s="10" customFormat="1" ht="33" customHeight="1">
      <c r="A190" s="62" t="s">
        <v>222</v>
      </c>
      <c r="B190" s="21"/>
      <c r="C190" s="20" t="s">
        <v>33</v>
      </c>
      <c r="D190" s="20" t="s">
        <v>29</v>
      </c>
      <c r="E190" s="20" t="s">
        <v>120</v>
      </c>
      <c r="F190" s="20" t="s">
        <v>1</v>
      </c>
      <c r="G190" s="135">
        <f>G191+G202+G205+G198</f>
        <v>13095.7</v>
      </c>
      <c r="H190" s="137"/>
      <c r="I190" s="135">
        <f>I191+I202+I205+I198</f>
        <v>13090.3</v>
      </c>
    </row>
    <row r="191" spans="1:9" s="1" customFormat="1" ht="71.25" customHeight="1">
      <c r="A191" s="66" t="s">
        <v>223</v>
      </c>
      <c r="B191" s="46"/>
      <c r="C191" s="20" t="s">
        <v>33</v>
      </c>
      <c r="D191" s="20" t="s">
        <v>29</v>
      </c>
      <c r="E191" s="34" t="s">
        <v>147</v>
      </c>
      <c r="F191" s="20" t="s">
        <v>1</v>
      </c>
      <c r="G191" s="135">
        <f>SUM(G192,G196)</f>
        <v>3477.7</v>
      </c>
      <c r="H191" s="137"/>
      <c r="I191" s="135">
        <f>SUM(I192,I196)</f>
        <v>3482.2999999999997</v>
      </c>
    </row>
    <row r="192" spans="1:9" s="1" customFormat="1" ht="51" customHeight="1">
      <c r="A192" s="67" t="s">
        <v>224</v>
      </c>
      <c r="B192" s="20"/>
      <c r="C192" s="20" t="s">
        <v>33</v>
      </c>
      <c r="D192" s="20" t="s">
        <v>29</v>
      </c>
      <c r="E192" s="34" t="s">
        <v>148</v>
      </c>
      <c r="F192" s="20" t="s">
        <v>1</v>
      </c>
      <c r="G192" s="135">
        <f>SUM(G193,G195,G194)</f>
        <v>3464.1</v>
      </c>
      <c r="H192" s="137"/>
      <c r="I192" s="135">
        <f>SUM(I193,I195,I194)</f>
        <v>3468.7</v>
      </c>
    </row>
    <row r="193" spans="1:9" s="1" customFormat="1" ht="82.5" customHeight="1">
      <c r="A193" s="65" t="s">
        <v>117</v>
      </c>
      <c r="B193" s="21"/>
      <c r="C193" s="21" t="s">
        <v>33</v>
      </c>
      <c r="D193" s="21" t="s">
        <v>29</v>
      </c>
      <c r="E193" s="39" t="s">
        <v>148</v>
      </c>
      <c r="F193" s="21" t="s">
        <v>58</v>
      </c>
      <c r="G193" s="136">
        <v>3219.6</v>
      </c>
      <c r="H193" s="137"/>
      <c r="I193" s="136">
        <v>3224.2</v>
      </c>
    </row>
    <row r="194" spans="1:9" s="1" customFormat="1" ht="30.75" customHeight="1">
      <c r="A194" s="65" t="s">
        <v>62</v>
      </c>
      <c r="B194" s="21"/>
      <c r="C194" s="21" t="s">
        <v>33</v>
      </c>
      <c r="D194" s="21" t="s">
        <v>29</v>
      </c>
      <c r="E194" s="39" t="s">
        <v>148</v>
      </c>
      <c r="F194" s="21" t="s">
        <v>61</v>
      </c>
      <c r="G194" s="136">
        <v>235.9</v>
      </c>
      <c r="H194" s="137"/>
      <c r="I194" s="136">
        <v>235.9</v>
      </c>
    </row>
    <row r="195" spans="1:9" s="1" customFormat="1" ht="30.75" customHeight="1">
      <c r="A195" s="65" t="s">
        <v>93</v>
      </c>
      <c r="B195" s="21"/>
      <c r="C195" s="21" t="s">
        <v>33</v>
      </c>
      <c r="D195" s="21" t="s">
        <v>29</v>
      </c>
      <c r="E195" s="39" t="s">
        <v>148</v>
      </c>
      <c r="F195" s="21" t="s">
        <v>92</v>
      </c>
      <c r="G195" s="136">
        <v>8.6</v>
      </c>
      <c r="H195" s="137"/>
      <c r="I195" s="136">
        <v>8.6</v>
      </c>
    </row>
    <row r="196" spans="1:9" s="10" customFormat="1" ht="36.75" customHeight="1">
      <c r="A196" s="62" t="s">
        <v>105</v>
      </c>
      <c r="B196" s="46"/>
      <c r="C196" s="20" t="s">
        <v>33</v>
      </c>
      <c r="D196" s="20" t="s">
        <v>29</v>
      </c>
      <c r="E196" s="34" t="s">
        <v>157</v>
      </c>
      <c r="F196" s="20" t="s">
        <v>1</v>
      </c>
      <c r="G196" s="135">
        <f>SUM(G197)</f>
        <v>13.6</v>
      </c>
      <c r="H196" s="141" t="e">
        <f>SUM(#REF!)</f>
        <v>#REF!</v>
      </c>
      <c r="I196" s="135">
        <f>SUM(I197)</f>
        <v>13.6</v>
      </c>
    </row>
    <row r="197" spans="1:9" s="2" customFormat="1" ht="36.75" customHeight="1">
      <c r="A197" s="64" t="s">
        <v>93</v>
      </c>
      <c r="B197" s="52"/>
      <c r="C197" s="21" t="s">
        <v>33</v>
      </c>
      <c r="D197" s="21" t="s">
        <v>29</v>
      </c>
      <c r="E197" s="39" t="s">
        <v>166</v>
      </c>
      <c r="F197" s="21" t="s">
        <v>92</v>
      </c>
      <c r="G197" s="136">
        <v>13.6</v>
      </c>
      <c r="H197" s="120"/>
      <c r="I197" s="136">
        <v>13.6</v>
      </c>
    </row>
    <row r="198" spans="1:9" s="1" customFormat="1" ht="53.25" customHeight="1">
      <c r="A198" s="66" t="s">
        <v>247</v>
      </c>
      <c r="B198" s="46"/>
      <c r="C198" s="20" t="s">
        <v>33</v>
      </c>
      <c r="D198" s="20" t="s">
        <v>29</v>
      </c>
      <c r="E198" s="34" t="s">
        <v>144</v>
      </c>
      <c r="F198" s="20" t="s">
        <v>1</v>
      </c>
      <c r="G198" s="135">
        <f>G199</f>
        <v>9568</v>
      </c>
      <c r="H198" s="152" t="e">
        <f>SUM(#REF!)</f>
        <v>#REF!</v>
      </c>
      <c r="I198" s="135">
        <f>I199</f>
        <v>9568</v>
      </c>
    </row>
    <row r="199" spans="1:9" s="1" customFormat="1" ht="54" customHeight="1">
      <c r="A199" s="67" t="s">
        <v>225</v>
      </c>
      <c r="B199" s="36"/>
      <c r="C199" s="36" t="s">
        <v>33</v>
      </c>
      <c r="D199" s="36" t="s">
        <v>29</v>
      </c>
      <c r="E199" s="51" t="s">
        <v>150</v>
      </c>
      <c r="F199" s="36" t="s">
        <v>1</v>
      </c>
      <c r="G199" s="135">
        <f>G200+G201</f>
        <v>9568</v>
      </c>
      <c r="H199" s="141" t="e">
        <f>SUM(#REF!)</f>
        <v>#REF!</v>
      </c>
      <c r="I199" s="135">
        <f>I200+I201</f>
        <v>9568</v>
      </c>
    </row>
    <row r="200" spans="1:9" s="10" customFormat="1" ht="81" customHeight="1">
      <c r="A200" s="68" t="s">
        <v>117</v>
      </c>
      <c r="B200" s="35"/>
      <c r="C200" s="35" t="s">
        <v>33</v>
      </c>
      <c r="D200" s="35" t="s">
        <v>29</v>
      </c>
      <c r="E200" s="53" t="s">
        <v>150</v>
      </c>
      <c r="F200" s="35" t="s">
        <v>58</v>
      </c>
      <c r="G200" s="136">
        <v>8308.2</v>
      </c>
      <c r="H200" s="141" t="e">
        <f>SUM(#REF!)</f>
        <v>#REF!</v>
      </c>
      <c r="I200" s="136">
        <v>8308.2</v>
      </c>
    </row>
    <row r="201" spans="1:9" s="1" customFormat="1" ht="42" customHeight="1">
      <c r="A201" s="68" t="s">
        <v>62</v>
      </c>
      <c r="B201" s="35"/>
      <c r="C201" s="35" t="s">
        <v>33</v>
      </c>
      <c r="D201" s="35" t="s">
        <v>29</v>
      </c>
      <c r="E201" s="53" t="s">
        <v>150</v>
      </c>
      <c r="F201" s="35" t="s">
        <v>61</v>
      </c>
      <c r="G201" s="136">
        <v>1259.8</v>
      </c>
      <c r="H201" s="137"/>
      <c r="I201" s="136">
        <v>1259.8</v>
      </c>
    </row>
    <row r="202" spans="1:9" s="1" customFormat="1" ht="70.5" customHeight="1">
      <c r="A202" s="66" t="s">
        <v>294</v>
      </c>
      <c r="B202" s="46"/>
      <c r="C202" s="20" t="s">
        <v>33</v>
      </c>
      <c r="D202" s="20" t="s">
        <v>29</v>
      </c>
      <c r="E202" s="34" t="s">
        <v>171</v>
      </c>
      <c r="F202" s="20" t="s">
        <v>1</v>
      </c>
      <c r="G202" s="135">
        <f>G203</f>
        <v>10</v>
      </c>
      <c r="H202" s="152" t="e">
        <f>SUM(#REF!)</f>
        <v>#REF!</v>
      </c>
      <c r="I202" s="135">
        <f>I203</f>
        <v>0</v>
      </c>
    </row>
    <row r="203" spans="1:9" s="1" customFormat="1" ht="54" customHeight="1">
      <c r="A203" s="67" t="s">
        <v>225</v>
      </c>
      <c r="B203" s="36"/>
      <c r="C203" s="36" t="s">
        <v>33</v>
      </c>
      <c r="D203" s="36" t="s">
        <v>29</v>
      </c>
      <c r="E203" s="51" t="s">
        <v>293</v>
      </c>
      <c r="F203" s="36" t="s">
        <v>1</v>
      </c>
      <c r="G203" s="135">
        <f>G204</f>
        <v>10</v>
      </c>
      <c r="H203" s="141" t="e">
        <f>SUM(#REF!)</f>
        <v>#REF!</v>
      </c>
      <c r="I203" s="135">
        <f>I204</f>
        <v>0</v>
      </c>
    </row>
    <row r="204" spans="1:9" s="1" customFormat="1" ht="42" customHeight="1">
      <c r="A204" s="68" t="s">
        <v>62</v>
      </c>
      <c r="B204" s="35"/>
      <c r="C204" s="35" t="s">
        <v>33</v>
      </c>
      <c r="D204" s="35" t="s">
        <v>29</v>
      </c>
      <c r="E204" s="53" t="s">
        <v>293</v>
      </c>
      <c r="F204" s="35" t="s">
        <v>61</v>
      </c>
      <c r="G204" s="136">
        <v>10</v>
      </c>
      <c r="H204" s="137"/>
      <c r="I204" s="136"/>
    </row>
    <row r="205" spans="1:9" s="1" customFormat="1" ht="38.25" customHeight="1">
      <c r="A205" s="62" t="s">
        <v>105</v>
      </c>
      <c r="B205" s="20"/>
      <c r="C205" s="20" t="s">
        <v>33</v>
      </c>
      <c r="D205" s="20" t="s">
        <v>29</v>
      </c>
      <c r="E205" s="34" t="s">
        <v>132</v>
      </c>
      <c r="F205" s="20" t="s">
        <v>1</v>
      </c>
      <c r="G205" s="135">
        <f>SUM(G206)</f>
        <v>40</v>
      </c>
      <c r="H205" s="137"/>
      <c r="I205" s="135">
        <f>SUM(I206)</f>
        <v>40</v>
      </c>
    </row>
    <row r="206" spans="1:9" s="1" customFormat="1" ht="27" customHeight="1">
      <c r="A206" s="65" t="s">
        <v>93</v>
      </c>
      <c r="B206" s="21"/>
      <c r="C206" s="21" t="s">
        <v>33</v>
      </c>
      <c r="D206" s="21" t="s">
        <v>29</v>
      </c>
      <c r="E206" s="39" t="s">
        <v>132</v>
      </c>
      <c r="F206" s="21" t="s">
        <v>92</v>
      </c>
      <c r="G206" s="136">
        <v>40</v>
      </c>
      <c r="H206" s="137"/>
      <c r="I206" s="136">
        <v>40</v>
      </c>
    </row>
    <row r="207" spans="1:9" s="5" customFormat="1" ht="45.75" customHeight="1">
      <c r="A207" s="62" t="s">
        <v>198</v>
      </c>
      <c r="B207" s="21"/>
      <c r="C207" s="20" t="s">
        <v>33</v>
      </c>
      <c r="D207" s="20" t="s">
        <v>31</v>
      </c>
      <c r="E207" s="20" t="s">
        <v>120</v>
      </c>
      <c r="F207" s="20" t="s">
        <v>1</v>
      </c>
      <c r="G207" s="135">
        <f>G208+G211</f>
        <v>51.8</v>
      </c>
      <c r="H207" s="141">
        <f>SUM(H209)</f>
        <v>0</v>
      </c>
      <c r="I207" s="135">
        <f>I208+I211</f>
        <v>52</v>
      </c>
    </row>
    <row r="208" spans="1:9" s="5" customFormat="1" ht="53.25" customHeight="1">
      <c r="A208" s="66" t="s">
        <v>227</v>
      </c>
      <c r="B208" s="46"/>
      <c r="C208" s="20" t="s">
        <v>33</v>
      </c>
      <c r="D208" s="20" t="s">
        <v>31</v>
      </c>
      <c r="E208" s="34" t="s">
        <v>228</v>
      </c>
      <c r="F208" s="20" t="s">
        <v>1</v>
      </c>
      <c r="G208" s="135">
        <f>SUM(G209)</f>
        <v>25</v>
      </c>
      <c r="H208" s="137"/>
      <c r="I208" s="135">
        <f>SUM(I209)</f>
        <v>25</v>
      </c>
    </row>
    <row r="209" spans="1:9" s="1" customFormat="1" ht="54" customHeight="1">
      <c r="A209" s="62" t="s">
        <v>229</v>
      </c>
      <c r="B209" s="20"/>
      <c r="C209" s="20" t="s">
        <v>33</v>
      </c>
      <c r="D209" s="20" t="s">
        <v>31</v>
      </c>
      <c r="E209" s="34" t="s">
        <v>230</v>
      </c>
      <c r="F209" s="20" t="s">
        <v>1</v>
      </c>
      <c r="G209" s="135">
        <f>SUM(G210)</f>
        <v>25</v>
      </c>
      <c r="H209" s="137"/>
      <c r="I209" s="135">
        <f>SUM(I210)</f>
        <v>25</v>
      </c>
    </row>
    <row r="210" spans="1:9" s="10" customFormat="1" ht="40.5" customHeight="1">
      <c r="A210" s="65" t="s">
        <v>62</v>
      </c>
      <c r="B210" s="21"/>
      <c r="C210" s="21" t="s">
        <v>33</v>
      </c>
      <c r="D210" s="21" t="s">
        <v>31</v>
      </c>
      <c r="E210" s="39" t="s">
        <v>230</v>
      </c>
      <c r="F210" s="21" t="s">
        <v>61</v>
      </c>
      <c r="G210" s="136">
        <v>25</v>
      </c>
      <c r="H210" s="132"/>
      <c r="I210" s="136">
        <v>25</v>
      </c>
    </row>
    <row r="211" spans="1:9" s="1" customFormat="1" ht="42" customHeight="1">
      <c r="A211" s="66" t="s">
        <v>109</v>
      </c>
      <c r="B211" s="46"/>
      <c r="C211" s="20" t="s">
        <v>33</v>
      </c>
      <c r="D211" s="20" t="s">
        <v>31</v>
      </c>
      <c r="E211" s="34" t="s">
        <v>126</v>
      </c>
      <c r="F211" s="20" t="s">
        <v>1</v>
      </c>
      <c r="G211" s="135">
        <f>SUM(G212)</f>
        <v>26.8</v>
      </c>
      <c r="H211" s="141" t="e">
        <f>SUM(H219,#REF!,#REF!)</f>
        <v>#REF!</v>
      </c>
      <c r="I211" s="135">
        <f>SUM(I212)</f>
        <v>27</v>
      </c>
    </row>
    <row r="212" spans="1:9" s="1" customFormat="1" ht="53.25" customHeight="1">
      <c r="A212" s="62" t="s">
        <v>226</v>
      </c>
      <c r="B212" s="20"/>
      <c r="C212" s="20" t="s">
        <v>33</v>
      </c>
      <c r="D212" s="20" t="s">
        <v>31</v>
      </c>
      <c r="E212" s="34" t="s">
        <v>199</v>
      </c>
      <c r="F212" s="20" t="s">
        <v>1</v>
      </c>
      <c r="G212" s="135">
        <f>SUM(G213)</f>
        <v>26.8</v>
      </c>
      <c r="H212" s="152" t="e">
        <f>SUM(#REF!)</f>
        <v>#REF!</v>
      </c>
      <c r="I212" s="135">
        <f>SUM(I213)</f>
        <v>27</v>
      </c>
    </row>
    <row r="213" spans="1:9" s="10" customFormat="1" ht="36.75" customHeight="1">
      <c r="A213" s="65" t="s">
        <v>62</v>
      </c>
      <c r="B213" s="21"/>
      <c r="C213" s="21" t="s">
        <v>33</v>
      </c>
      <c r="D213" s="21" t="s">
        <v>31</v>
      </c>
      <c r="E213" s="39" t="s">
        <v>199</v>
      </c>
      <c r="F213" s="21" t="s">
        <v>61</v>
      </c>
      <c r="G213" s="136">
        <v>26.8</v>
      </c>
      <c r="H213" s="141">
        <f>SUM(H214)</f>
        <v>0</v>
      </c>
      <c r="I213" s="136">
        <v>27</v>
      </c>
    </row>
    <row r="214" spans="1:9" s="1" customFormat="1" ht="35.25" customHeight="1">
      <c r="A214" s="62" t="s">
        <v>22</v>
      </c>
      <c r="B214" s="21"/>
      <c r="C214" s="20" t="s">
        <v>33</v>
      </c>
      <c r="D214" s="20" t="s">
        <v>33</v>
      </c>
      <c r="E214" s="20" t="s">
        <v>120</v>
      </c>
      <c r="F214" s="20" t="s">
        <v>1</v>
      </c>
      <c r="G214" s="135">
        <f>G215+G220+G223+G226</f>
        <v>1788.8</v>
      </c>
      <c r="H214" s="137"/>
      <c r="I214" s="135">
        <f>I215+I220+I223+I226</f>
        <v>1653.6</v>
      </c>
    </row>
    <row r="215" spans="1:9" s="9" customFormat="1" ht="86.25" customHeight="1">
      <c r="A215" s="66" t="s">
        <v>257</v>
      </c>
      <c r="B215" s="32"/>
      <c r="C215" s="20" t="s">
        <v>33</v>
      </c>
      <c r="D215" s="20" t="s">
        <v>33</v>
      </c>
      <c r="E215" s="20" t="s">
        <v>153</v>
      </c>
      <c r="F215" s="20" t="s">
        <v>1</v>
      </c>
      <c r="G215" s="135">
        <f>SUM(G218,G216)</f>
        <v>57</v>
      </c>
      <c r="H215" s="152" t="e">
        <f>SUM(#REF!)</f>
        <v>#REF!</v>
      </c>
      <c r="I215" s="135">
        <f>SUM(I218,I216)</f>
        <v>0</v>
      </c>
    </row>
    <row r="216" spans="1:9" s="9" customFormat="1" ht="30.75" customHeight="1">
      <c r="A216" s="62" t="s">
        <v>106</v>
      </c>
      <c r="B216" s="31"/>
      <c r="C216" s="20" t="s">
        <v>33</v>
      </c>
      <c r="D216" s="20" t="s">
        <v>33</v>
      </c>
      <c r="E216" s="20" t="s">
        <v>154</v>
      </c>
      <c r="F216" s="20" t="s">
        <v>1</v>
      </c>
      <c r="G216" s="135">
        <f>SUM(G217)</f>
        <v>35</v>
      </c>
      <c r="H216" s="141" t="e">
        <f>SUM(#REF!)</f>
        <v>#REF!</v>
      </c>
      <c r="I216" s="135">
        <f>SUM(I217)</f>
        <v>0</v>
      </c>
    </row>
    <row r="217" spans="1:9" s="5" customFormat="1" ht="31.5" customHeight="1">
      <c r="A217" s="65" t="s">
        <v>101</v>
      </c>
      <c r="B217" s="32"/>
      <c r="C217" s="21" t="s">
        <v>33</v>
      </c>
      <c r="D217" s="21" t="s">
        <v>33</v>
      </c>
      <c r="E217" s="21" t="s">
        <v>154</v>
      </c>
      <c r="F217" s="21" t="s">
        <v>97</v>
      </c>
      <c r="G217" s="136">
        <v>35</v>
      </c>
      <c r="H217" s="139"/>
      <c r="I217" s="136"/>
    </row>
    <row r="218" spans="1:9" s="9" customFormat="1" ht="30.75" customHeight="1">
      <c r="A218" s="31" t="s">
        <v>266</v>
      </c>
      <c r="B218" s="31"/>
      <c r="C218" s="20" t="s">
        <v>33</v>
      </c>
      <c r="D218" s="20" t="s">
        <v>33</v>
      </c>
      <c r="E218" s="20" t="s">
        <v>268</v>
      </c>
      <c r="F218" s="20" t="s">
        <v>1</v>
      </c>
      <c r="G218" s="135">
        <f>SUM(G219)</f>
        <v>22</v>
      </c>
      <c r="H218" s="141" t="e">
        <f>SUM(#REF!)</f>
        <v>#REF!</v>
      </c>
      <c r="I218" s="135">
        <f>SUM(I219)</f>
        <v>0</v>
      </c>
    </row>
    <row r="219" spans="1:9" s="5" customFormat="1" ht="45" customHeight="1">
      <c r="A219" s="108" t="s">
        <v>267</v>
      </c>
      <c r="B219" s="32"/>
      <c r="C219" s="21" t="s">
        <v>33</v>
      </c>
      <c r="D219" s="21" t="s">
        <v>33</v>
      </c>
      <c r="E219" s="21" t="s">
        <v>268</v>
      </c>
      <c r="F219" s="21" t="s">
        <v>99</v>
      </c>
      <c r="G219" s="136">
        <v>22</v>
      </c>
      <c r="H219" s="139"/>
      <c r="I219" s="136"/>
    </row>
    <row r="220" spans="1:9" s="5" customFormat="1" ht="51.75" customHeight="1">
      <c r="A220" s="62" t="s">
        <v>263</v>
      </c>
      <c r="B220" s="32"/>
      <c r="C220" s="20" t="s">
        <v>33</v>
      </c>
      <c r="D220" s="20" t="s">
        <v>33</v>
      </c>
      <c r="E220" s="20" t="s">
        <v>206</v>
      </c>
      <c r="F220" s="20" t="s">
        <v>1</v>
      </c>
      <c r="G220" s="135">
        <f>G221</f>
        <v>138</v>
      </c>
      <c r="H220" s="141" t="e">
        <f>SUM(#REF!)</f>
        <v>#REF!</v>
      </c>
      <c r="I220" s="135">
        <f>I221</f>
        <v>0</v>
      </c>
    </row>
    <row r="221" spans="1:9" s="9" customFormat="1" ht="34.5" customHeight="1">
      <c r="A221" s="31" t="s">
        <v>106</v>
      </c>
      <c r="B221" s="32"/>
      <c r="C221" s="20" t="s">
        <v>33</v>
      </c>
      <c r="D221" s="20" t="s">
        <v>33</v>
      </c>
      <c r="E221" s="20" t="s">
        <v>269</v>
      </c>
      <c r="F221" s="20" t="s">
        <v>1</v>
      </c>
      <c r="G221" s="135">
        <f>G222</f>
        <v>138</v>
      </c>
      <c r="H221" s="137"/>
      <c r="I221" s="135">
        <f>I222</f>
        <v>0</v>
      </c>
    </row>
    <row r="222" spans="1:9" s="5" customFormat="1" ht="37.5" customHeight="1">
      <c r="A222" s="65" t="s">
        <v>62</v>
      </c>
      <c r="B222" s="32"/>
      <c r="C222" s="21" t="s">
        <v>33</v>
      </c>
      <c r="D222" s="21" t="s">
        <v>33</v>
      </c>
      <c r="E222" s="21" t="s">
        <v>269</v>
      </c>
      <c r="F222" s="21" t="s">
        <v>61</v>
      </c>
      <c r="G222" s="136">
        <v>138</v>
      </c>
      <c r="H222" s="152" t="e">
        <f>SUM(#REF!)</f>
        <v>#REF!</v>
      </c>
      <c r="I222" s="136"/>
    </row>
    <row r="223" spans="1:9" s="5" customFormat="1" ht="66.75" customHeight="1">
      <c r="A223" s="66" t="s">
        <v>231</v>
      </c>
      <c r="B223" s="32"/>
      <c r="C223" s="20" t="s">
        <v>33</v>
      </c>
      <c r="D223" s="20" t="s">
        <v>33</v>
      </c>
      <c r="E223" s="20" t="s">
        <v>156</v>
      </c>
      <c r="F223" s="20" t="s">
        <v>1</v>
      </c>
      <c r="G223" s="135">
        <f>SUM(G224)</f>
        <v>80</v>
      </c>
      <c r="H223" s="152" t="e">
        <f>SUM(#REF!)</f>
        <v>#REF!</v>
      </c>
      <c r="I223" s="135">
        <f>SUM(I224)</f>
        <v>80</v>
      </c>
    </row>
    <row r="224" spans="1:9" s="5" customFormat="1" ht="32.25" customHeight="1">
      <c r="A224" s="31" t="s">
        <v>266</v>
      </c>
      <c r="B224" s="31"/>
      <c r="C224" s="20" t="s">
        <v>33</v>
      </c>
      <c r="D224" s="20" t="s">
        <v>33</v>
      </c>
      <c r="E224" s="20" t="s">
        <v>270</v>
      </c>
      <c r="F224" s="20" t="s">
        <v>1</v>
      </c>
      <c r="G224" s="135">
        <f>SUM(G225)</f>
        <v>80</v>
      </c>
      <c r="H224" s="141" t="e">
        <f>SUM(#REF!)</f>
        <v>#REF!</v>
      </c>
      <c r="I224" s="135">
        <f>SUM(I225)</f>
        <v>80</v>
      </c>
    </row>
    <row r="225" spans="1:9" s="9" customFormat="1" ht="37.5" customHeight="1">
      <c r="A225" s="108" t="s">
        <v>267</v>
      </c>
      <c r="B225" s="32"/>
      <c r="C225" s="21" t="s">
        <v>33</v>
      </c>
      <c r="D225" s="21" t="s">
        <v>33</v>
      </c>
      <c r="E225" s="21" t="s">
        <v>270</v>
      </c>
      <c r="F225" s="21" t="s">
        <v>99</v>
      </c>
      <c r="G225" s="136">
        <v>80</v>
      </c>
      <c r="H225" s="137"/>
      <c r="I225" s="136">
        <v>80</v>
      </c>
    </row>
    <row r="226" spans="1:9" s="1" customFormat="1" ht="42" customHeight="1">
      <c r="A226" s="66" t="s">
        <v>109</v>
      </c>
      <c r="B226" s="32"/>
      <c r="C226" s="20" t="s">
        <v>33</v>
      </c>
      <c r="D226" s="20" t="s">
        <v>33</v>
      </c>
      <c r="E226" s="20" t="s">
        <v>126</v>
      </c>
      <c r="F226" s="20" t="s">
        <v>1</v>
      </c>
      <c r="G226" s="135">
        <f>SUM(G227)</f>
        <v>1513.8</v>
      </c>
      <c r="H226" s="139"/>
      <c r="I226" s="135">
        <f>SUM(I227)</f>
        <v>1573.6</v>
      </c>
    </row>
    <row r="227" spans="1:9" s="9" customFormat="1" ht="84" customHeight="1">
      <c r="A227" s="62" t="s">
        <v>82</v>
      </c>
      <c r="B227" s="20"/>
      <c r="C227" s="20" t="s">
        <v>33</v>
      </c>
      <c r="D227" s="20" t="s">
        <v>33</v>
      </c>
      <c r="E227" s="34" t="s">
        <v>289</v>
      </c>
      <c r="F227" s="20" t="s">
        <v>1</v>
      </c>
      <c r="G227" s="135">
        <f>SUM(G228)</f>
        <v>1513.8</v>
      </c>
      <c r="H227" s="120"/>
      <c r="I227" s="135">
        <f>SUM(I228)</f>
        <v>1573.6</v>
      </c>
    </row>
    <row r="228" spans="1:9" s="5" customFormat="1" ht="33.75" customHeight="1">
      <c r="A228" s="65" t="s">
        <v>62</v>
      </c>
      <c r="B228" s="32"/>
      <c r="C228" s="21" t="s">
        <v>33</v>
      </c>
      <c r="D228" s="21" t="s">
        <v>33</v>
      </c>
      <c r="E228" s="39" t="s">
        <v>289</v>
      </c>
      <c r="F228" s="21" t="s">
        <v>61</v>
      </c>
      <c r="G228" s="136">
        <v>1513.8</v>
      </c>
      <c r="H228" s="120"/>
      <c r="I228" s="136">
        <v>1573.6</v>
      </c>
    </row>
    <row r="229" spans="1:9" s="5" customFormat="1" ht="31.5" customHeight="1">
      <c r="A229" s="62" t="s">
        <v>38</v>
      </c>
      <c r="B229" s="20"/>
      <c r="C229" s="20" t="s">
        <v>33</v>
      </c>
      <c r="D229" s="20" t="s">
        <v>35</v>
      </c>
      <c r="E229" s="20" t="s">
        <v>120</v>
      </c>
      <c r="F229" s="20" t="s">
        <v>1</v>
      </c>
      <c r="G229" s="135">
        <f>G230</f>
        <v>6433.200000000001</v>
      </c>
      <c r="H229" s="137"/>
      <c r="I229" s="135">
        <f>I230</f>
        <v>6433.200000000001</v>
      </c>
    </row>
    <row r="230" spans="1:9" s="5" customFormat="1" ht="41.25" customHeight="1">
      <c r="A230" s="66" t="s">
        <v>109</v>
      </c>
      <c r="B230" s="32"/>
      <c r="C230" s="20" t="s">
        <v>33</v>
      </c>
      <c r="D230" s="20" t="s">
        <v>35</v>
      </c>
      <c r="E230" s="20" t="s">
        <v>126</v>
      </c>
      <c r="F230" s="20" t="s">
        <v>1</v>
      </c>
      <c r="G230" s="135">
        <f>G231+G234</f>
        <v>6433.200000000001</v>
      </c>
      <c r="H230" s="139"/>
      <c r="I230" s="135">
        <f>I231+I234</f>
        <v>6433.200000000001</v>
      </c>
    </row>
    <row r="231" spans="1:9" s="5" customFormat="1" ht="55.5" customHeight="1">
      <c r="A231" s="62" t="s">
        <v>95</v>
      </c>
      <c r="B231" s="31"/>
      <c r="C231" s="20" t="s">
        <v>33</v>
      </c>
      <c r="D231" s="20" t="s">
        <v>35</v>
      </c>
      <c r="E231" s="20" t="s">
        <v>158</v>
      </c>
      <c r="F231" s="20" t="s">
        <v>1</v>
      </c>
      <c r="G231" s="135">
        <f>G232+G233</f>
        <v>6422.200000000001</v>
      </c>
      <c r="H231" s="152" t="e">
        <f>SUM(#REF!)</f>
        <v>#REF!</v>
      </c>
      <c r="I231" s="135">
        <f>I232+I233</f>
        <v>6422.200000000001</v>
      </c>
    </row>
    <row r="232" spans="1:9" s="1" customFormat="1" ht="84.75" customHeight="1">
      <c r="A232" s="65" t="s">
        <v>117</v>
      </c>
      <c r="B232" s="32"/>
      <c r="C232" s="21" t="s">
        <v>33</v>
      </c>
      <c r="D232" s="21" t="s">
        <v>35</v>
      </c>
      <c r="E232" s="21" t="s">
        <v>158</v>
      </c>
      <c r="F232" s="21" t="s">
        <v>58</v>
      </c>
      <c r="G232" s="136">
        <v>5138.6</v>
      </c>
      <c r="H232" s="152" t="e">
        <f>SUM(#REF!)</f>
        <v>#REF!</v>
      </c>
      <c r="I232" s="136">
        <v>5138.6</v>
      </c>
    </row>
    <row r="233" spans="1:9" s="1" customFormat="1" ht="39" customHeight="1">
      <c r="A233" s="65" t="s">
        <v>62</v>
      </c>
      <c r="B233" s="32"/>
      <c r="C233" s="21" t="s">
        <v>33</v>
      </c>
      <c r="D233" s="21" t="s">
        <v>35</v>
      </c>
      <c r="E233" s="21" t="s">
        <v>159</v>
      </c>
      <c r="F233" s="21" t="s">
        <v>61</v>
      </c>
      <c r="G233" s="136">
        <v>1283.6</v>
      </c>
      <c r="H233" s="152" t="e">
        <f>SUM(#REF!)</f>
        <v>#REF!</v>
      </c>
      <c r="I233" s="136">
        <v>1283.6</v>
      </c>
    </row>
    <row r="234" spans="1:9" s="5" customFormat="1" ht="32.25" customHeight="1">
      <c r="A234" s="62" t="s">
        <v>105</v>
      </c>
      <c r="B234" s="31"/>
      <c r="C234" s="20" t="s">
        <v>33</v>
      </c>
      <c r="D234" s="20" t="s">
        <v>35</v>
      </c>
      <c r="E234" s="20" t="s">
        <v>132</v>
      </c>
      <c r="F234" s="20" t="s">
        <v>1</v>
      </c>
      <c r="G234" s="135">
        <f>SUM(G235)</f>
        <v>11</v>
      </c>
      <c r="H234" s="152" t="e">
        <f>SUM(#REF!)</f>
        <v>#REF!</v>
      </c>
      <c r="I234" s="135">
        <f>SUM(I235)</f>
        <v>11</v>
      </c>
    </row>
    <row r="235" spans="1:9" s="5" customFormat="1" ht="37.5" customHeight="1" thickBot="1">
      <c r="A235" s="75" t="s">
        <v>93</v>
      </c>
      <c r="B235" s="96"/>
      <c r="C235" s="40" t="s">
        <v>33</v>
      </c>
      <c r="D235" s="40" t="s">
        <v>35</v>
      </c>
      <c r="E235" s="40" t="s">
        <v>132</v>
      </c>
      <c r="F235" s="40" t="s">
        <v>92</v>
      </c>
      <c r="G235" s="144">
        <v>11</v>
      </c>
      <c r="H235" s="152">
        <f>SUM(H236)</f>
        <v>0</v>
      </c>
      <c r="I235" s="144">
        <v>11</v>
      </c>
    </row>
    <row r="236" spans="1:9" s="5" customFormat="1" ht="30" customHeight="1" thickBot="1">
      <c r="A236" s="116" t="s">
        <v>25</v>
      </c>
      <c r="B236" s="95"/>
      <c r="C236" s="19" t="s">
        <v>33</v>
      </c>
      <c r="D236" s="19" t="s">
        <v>4</v>
      </c>
      <c r="E236" s="19" t="s">
        <v>120</v>
      </c>
      <c r="F236" s="19" t="s">
        <v>1</v>
      </c>
      <c r="G236" s="131">
        <f>G229+G214+G207+G190+G153+G131</f>
        <v>215902.09999999998</v>
      </c>
      <c r="H236" s="137"/>
      <c r="I236" s="131">
        <f>I229+I214+I207+I190+I153+I131</f>
        <v>199052.09999999998</v>
      </c>
    </row>
    <row r="237" spans="1:9" s="5" customFormat="1" ht="33" customHeight="1" thickBot="1">
      <c r="A237" s="18" t="s">
        <v>51</v>
      </c>
      <c r="B237" s="42"/>
      <c r="C237" s="19" t="s">
        <v>34</v>
      </c>
      <c r="D237" s="42"/>
      <c r="E237" s="42"/>
      <c r="F237" s="42"/>
      <c r="G237" s="131">
        <f>SUM(G238,G271)</f>
        <v>13276.7</v>
      </c>
      <c r="H237" s="142" t="e">
        <f>SUM(H211,H229)</f>
        <v>#REF!</v>
      </c>
      <c r="I237" s="131">
        <f>SUM(I238,I271)</f>
        <v>13228.2</v>
      </c>
    </row>
    <row r="238" spans="1:9" s="9" customFormat="1" ht="33.75" customHeight="1">
      <c r="A238" s="72" t="s">
        <v>26</v>
      </c>
      <c r="B238" s="43"/>
      <c r="C238" s="33" t="s">
        <v>34</v>
      </c>
      <c r="D238" s="33" t="s">
        <v>28</v>
      </c>
      <c r="E238" s="33" t="s">
        <v>120</v>
      </c>
      <c r="F238" s="33" t="s">
        <v>1</v>
      </c>
      <c r="G238" s="133">
        <f>G239+G242+G247+G266</f>
        <v>11477.7</v>
      </c>
      <c r="H238" s="132"/>
      <c r="I238" s="133">
        <f>I239+I242+I247+I266</f>
        <v>11429.2</v>
      </c>
    </row>
    <row r="239" spans="1:9" s="5" customFormat="1" ht="79.5" customHeight="1">
      <c r="A239" s="66" t="s">
        <v>259</v>
      </c>
      <c r="B239" s="32"/>
      <c r="C239" s="20" t="s">
        <v>34</v>
      </c>
      <c r="D239" s="20" t="s">
        <v>28</v>
      </c>
      <c r="E239" s="20" t="s">
        <v>153</v>
      </c>
      <c r="F239" s="20" t="s">
        <v>1</v>
      </c>
      <c r="G239" s="135">
        <f>SUM(G240)</f>
        <v>10</v>
      </c>
      <c r="H239" s="137"/>
      <c r="I239" s="135">
        <f>SUM(I240)</f>
        <v>0</v>
      </c>
    </row>
    <row r="240" spans="1:9" s="5" customFormat="1" ht="31.5" customHeight="1">
      <c r="A240" s="62" t="s">
        <v>80</v>
      </c>
      <c r="B240" s="31"/>
      <c r="C240" s="20" t="s">
        <v>34</v>
      </c>
      <c r="D240" s="20" t="s">
        <v>28</v>
      </c>
      <c r="E240" s="20" t="s">
        <v>160</v>
      </c>
      <c r="F240" s="20" t="s">
        <v>1</v>
      </c>
      <c r="G240" s="135">
        <f>SUM(G241)</f>
        <v>10</v>
      </c>
      <c r="H240" s="55">
        <f>SUM(H241)</f>
        <v>0</v>
      </c>
      <c r="I240" s="135">
        <f>SUM(I241)</f>
        <v>0</v>
      </c>
    </row>
    <row r="241" spans="1:9" s="9" customFormat="1" ht="33" customHeight="1">
      <c r="A241" s="65" t="s">
        <v>62</v>
      </c>
      <c r="B241" s="32"/>
      <c r="C241" s="21" t="s">
        <v>34</v>
      </c>
      <c r="D241" s="21" t="s">
        <v>28</v>
      </c>
      <c r="E241" s="21" t="s">
        <v>160</v>
      </c>
      <c r="F241" s="21" t="s">
        <v>61</v>
      </c>
      <c r="G241" s="136">
        <v>10</v>
      </c>
      <c r="H241" s="134">
        <f>SUM(H242)</f>
        <v>0</v>
      </c>
      <c r="I241" s="136"/>
    </row>
    <row r="242" spans="1:9" s="8" customFormat="1" ht="53.25" customHeight="1">
      <c r="A242" s="66" t="s">
        <v>260</v>
      </c>
      <c r="B242" s="32"/>
      <c r="C242" s="20" t="s">
        <v>34</v>
      </c>
      <c r="D242" s="20" t="s">
        <v>28</v>
      </c>
      <c r="E242" s="20" t="s">
        <v>155</v>
      </c>
      <c r="F242" s="20" t="s">
        <v>1</v>
      </c>
      <c r="G242" s="135">
        <f>SUM(G245,G243)</f>
        <v>28.5</v>
      </c>
      <c r="H242" s="137"/>
      <c r="I242" s="135">
        <f>SUM(I245,I243)</f>
        <v>0</v>
      </c>
    </row>
    <row r="243" spans="1:9" s="8" customFormat="1" ht="29.25" customHeight="1">
      <c r="A243" s="62" t="s">
        <v>80</v>
      </c>
      <c r="B243" s="31"/>
      <c r="C243" s="20" t="s">
        <v>34</v>
      </c>
      <c r="D243" s="20" t="s">
        <v>28</v>
      </c>
      <c r="E243" s="20" t="s">
        <v>161</v>
      </c>
      <c r="F243" s="20" t="s">
        <v>1</v>
      </c>
      <c r="G243" s="135">
        <f>SUM(G244)</f>
        <v>15</v>
      </c>
      <c r="H243" s="134" t="e">
        <f>SUM(#REF!,#REF!,#REF!)</f>
        <v>#REF!</v>
      </c>
      <c r="I243" s="135">
        <f>SUM(I244)</f>
        <v>0</v>
      </c>
    </row>
    <row r="244" spans="1:9" s="5" customFormat="1" ht="37.5" customHeight="1">
      <c r="A244" s="65" t="s">
        <v>62</v>
      </c>
      <c r="B244" s="32"/>
      <c r="C244" s="21" t="s">
        <v>34</v>
      </c>
      <c r="D244" s="21" t="s">
        <v>28</v>
      </c>
      <c r="E244" s="21" t="s">
        <v>161</v>
      </c>
      <c r="F244" s="21" t="s">
        <v>61</v>
      </c>
      <c r="G244" s="136">
        <v>15</v>
      </c>
      <c r="H244" s="134" t="e">
        <f>SUM(#REF!)</f>
        <v>#REF!</v>
      </c>
      <c r="I244" s="136"/>
    </row>
    <row r="245" spans="1:9" s="8" customFormat="1" ht="29.25" customHeight="1">
      <c r="A245" s="31" t="s">
        <v>266</v>
      </c>
      <c r="B245" s="31"/>
      <c r="C245" s="20" t="s">
        <v>34</v>
      </c>
      <c r="D245" s="20" t="s">
        <v>28</v>
      </c>
      <c r="E245" s="20" t="s">
        <v>271</v>
      </c>
      <c r="F245" s="20" t="s">
        <v>1</v>
      </c>
      <c r="G245" s="135">
        <f>SUM(G246)</f>
        <v>13.5</v>
      </c>
      <c r="H245" s="134" t="e">
        <f>SUM(#REF!,#REF!,#REF!)</f>
        <v>#REF!</v>
      </c>
      <c r="I245" s="135">
        <f>SUM(I246)</f>
        <v>0</v>
      </c>
    </row>
    <row r="246" spans="1:9" s="5" customFormat="1" ht="37.5" customHeight="1">
      <c r="A246" s="108" t="s">
        <v>267</v>
      </c>
      <c r="B246" s="32"/>
      <c r="C246" s="21" t="s">
        <v>34</v>
      </c>
      <c r="D246" s="21" t="s">
        <v>28</v>
      </c>
      <c r="E246" s="21" t="s">
        <v>271</v>
      </c>
      <c r="F246" s="21" t="s">
        <v>99</v>
      </c>
      <c r="G246" s="136">
        <v>13.5</v>
      </c>
      <c r="H246" s="134" t="e">
        <f>SUM(#REF!)</f>
        <v>#REF!</v>
      </c>
      <c r="I246" s="136"/>
    </row>
    <row r="247" spans="1:9" s="13" customFormat="1" ht="70.5" customHeight="1">
      <c r="A247" s="66" t="s">
        <v>223</v>
      </c>
      <c r="B247" s="20"/>
      <c r="C247" s="20" t="s">
        <v>34</v>
      </c>
      <c r="D247" s="20" t="s">
        <v>28</v>
      </c>
      <c r="E247" s="20" t="s">
        <v>147</v>
      </c>
      <c r="F247" s="20" t="s">
        <v>1</v>
      </c>
      <c r="G247" s="135">
        <f>SUM(G248,G252,G262,G256,G260,G264)</f>
        <v>11354.2</v>
      </c>
      <c r="H247" s="137"/>
      <c r="I247" s="135">
        <f>SUM(I248,I252,I262,I256,I260,I264)</f>
        <v>11354.2</v>
      </c>
    </row>
    <row r="248" spans="1:9" s="14" customFormat="1" ht="42" customHeight="1">
      <c r="A248" s="62" t="s">
        <v>78</v>
      </c>
      <c r="B248" s="20"/>
      <c r="C248" s="20" t="s">
        <v>34</v>
      </c>
      <c r="D248" s="20" t="s">
        <v>28</v>
      </c>
      <c r="E248" s="20" t="s">
        <v>162</v>
      </c>
      <c r="F248" s="20" t="s">
        <v>1</v>
      </c>
      <c r="G248" s="135">
        <f>SUM(G249,G250)+G251</f>
        <v>839.3</v>
      </c>
      <c r="H248" s="137"/>
      <c r="I248" s="135">
        <f>SUM(I249,I250)+I251</f>
        <v>839.3</v>
      </c>
    </row>
    <row r="249" spans="1:9" s="13" customFormat="1" ht="80.25" customHeight="1">
      <c r="A249" s="65" t="s">
        <v>117</v>
      </c>
      <c r="B249" s="21"/>
      <c r="C249" s="21" t="s">
        <v>34</v>
      </c>
      <c r="D249" s="21" t="s">
        <v>28</v>
      </c>
      <c r="E249" s="21" t="s">
        <v>162</v>
      </c>
      <c r="F249" s="21" t="s">
        <v>58</v>
      </c>
      <c r="G249" s="136">
        <v>633</v>
      </c>
      <c r="H249" s="55" t="e">
        <f>SUM(#REF!)</f>
        <v>#REF!</v>
      </c>
      <c r="I249" s="136">
        <v>633</v>
      </c>
    </row>
    <row r="250" spans="1:9" s="11" customFormat="1" ht="37.5" customHeight="1">
      <c r="A250" s="65" t="s">
        <v>62</v>
      </c>
      <c r="B250" s="21"/>
      <c r="C250" s="21" t="s">
        <v>34</v>
      </c>
      <c r="D250" s="21" t="s">
        <v>28</v>
      </c>
      <c r="E250" s="21" t="s">
        <v>162</v>
      </c>
      <c r="F250" s="21" t="s">
        <v>61</v>
      </c>
      <c r="G250" s="136">
        <v>202.3</v>
      </c>
      <c r="H250" s="153" t="e">
        <f>SUM(H122)</f>
        <v>#REF!</v>
      </c>
      <c r="I250" s="136">
        <v>202.3</v>
      </c>
    </row>
    <row r="251" spans="1:9" s="11" customFormat="1" ht="39.75" customHeight="1">
      <c r="A251" s="118" t="s">
        <v>93</v>
      </c>
      <c r="B251" s="21"/>
      <c r="C251" s="21" t="s">
        <v>34</v>
      </c>
      <c r="D251" s="21" t="s">
        <v>28</v>
      </c>
      <c r="E251" s="21" t="s">
        <v>162</v>
      </c>
      <c r="F251" s="21" t="s">
        <v>92</v>
      </c>
      <c r="G251" s="136">
        <v>4</v>
      </c>
      <c r="H251" s="154"/>
      <c r="I251" s="136">
        <v>4</v>
      </c>
    </row>
    <row r="252" spans="1:9" s="8" customFormat="1" ht="42.75" customHeight="1">
      <c r="A252" s="62" t="s">
        <v>96</v>
      </c>
      <c r="B252" s="20"/>
      <c r="C252" s="20" t="s">
        <v>34</v>
      </c>
      <c r="D252" s="20" t="s">
        <v>28</v>
      </c>
      <c r="E252" s="20" t="s">
        <v>163</v>
      </c>
      <c r="F252" s="20" t="s">
        <v>1</v>
      </c>
      <c r="G252" s="135">
        <f>SUM(G253,G255,G254)</f>
        <v>1492.1999999999998</v>
      </c>
      <c r="H252" s="143">
        <f>SUM(H253)</f>
        <v>376624</v>
      </c>
      <c r="I252" s="135">
        <f>SUM(I253,I255,I254)</f>
        <v>1492.1999999999998</v>
      </c>
    </row>
    <row r="253" spans="1:9" s="9" customFormat="1" ht="81.75" customHeight="1">
      <c r="A253" s="65" t="s">
        <v>117</v>
      </c>
      <c r="B253" s="21"/>
      <c r="C253" s="21" t="s">
        <v>34</v>
      </c>
      <c r="D253" s="21" t="s">
        <v>28</v>
      </c>
      <c r="E253" s="21" t="s">
        <v>163</v>
      </c>
      <c r="F253" s="21" t="s">
        <v>58</v>
      </c>
      <c r="G253" s="136">
        <v>1191</v>
      </c>
      <c r="H253" s="155">
        <v>376624</v>
      </c>
      <c r="I253" s="136">
        <v>1191</v>
      </c>
    </row>
    <row r="254" spans="1:9" s="8" customFormat="1" ht="36.75" customHeight="1">
      <c r="A254" s="65" t="s">
        <v>62</v>
      </c>
      <c r="B254" s="21"/>
      <c r="C254" s="21" t="s">
        <v>34</v>
      </c>
      <c r="D254" s="21" t="s">
        <v>28</v>
      </c>
      <c r="E254" s="21" t="s">
        <v>163</v>
      </c>
      <c r="F254" s="21" t="s">
        <v>61</v>
      </c>
      <c r="G254" s="136">
        <v>298.6</v>
      </c>
      <c r="H254" s="134" t="e">
        <f>SUM(#REF!,H246,#REF!)</f>
        <v>#REF!</v>
      </c>
      <c r="I254" s="136">
        <v>298.6</v>
      </c>
    </row>
    <row r="255" spans="1:9" s="13" customFormat="1" ht="30.75" customHeight="1">
      <c r="A255" s="65" t="s">
        <v>93</v>
      </c>
      <c r="B255" s="21"/>
      <c r="C255" s="21" t="s">
        <v>34</v>
      </c>
      <c r="D255" s="21" t="s">
        <v>28</v>
      </c>
      <c r="E255" s="21" t="s">
        <v>163</v>
      </c>
      <c r="F255" s="21" t="s">
        <v>92</v>
      </c>
      <c r="G255" s="136">
        <v>2.6</v>
      </c>
      <c r="H255" s="55" t="e">
        <f>SUM(#REF!)</f>
        <v>#REF!</v>
      </c>
      <c r="I255" s="136">
        <v>2.6</v>
      </c>
    </row>
    <row r="256" spans="1:9" s="13" customFormat="1" ht="39.75" customHeight="1">
      <c r="A256" s="62" t="s">
        <v>79</v>
      </c>
      <c r="B256" s="20"/>
      <c r="C256" s="20" t="s">
        <v>34</v>
      </c>
      <c r="D256" s="20" t="s">
        <v>28</v>
      </c>
      <c r="E256" s="20" t="s">
        <v>165</v>
      </c>
      <c r="F256" s="20" t="s">
        <v>1</v>
      </c>
      <c r="G256" s="135">
        <f>SUM(G257,G259,G258)</f>
        <v>2325.1</v>
      </c>
      <c r="H256" s="153" t="e">
        <f>SUM(#REF!)</f>
        <v>#REF!</v>
      </c>
      <c r="I256" s="135">
        <f>SUM(I257,I259,I258)</f>
        <v>2325.1</v>
      </c>
    </row>
    <row r="257" spans="1:9" s="10" customFormat="1" ht="84.75" customHeight="1">
      <c r="A257" s="65" t="s">
        <v>117</v>
      </c>
      <c r="B257" s="21"/>
      <c r="C257" s="21" t="s">
        <v>34</v>
      </c>
      <c r="D257" s="21" t="s">
        <v>28</v>
      </c>
      <c r="E257" s="21" t="s">
        <v>165</v>
      </c>
      <c r="F257" s="21" t="s">
        <v>58</v>
      </c>
      <c r="G257" s="136">
        <v>1835</v>
      </c>
      <c r="H257" s="153" t="e">
        <f>SUM(H258)</f>
        <v>#REF!</v>
      </c>
      <c r="I257" s="136">
        <v>1835</v>
      </c>
    </row>
    <row r="258" spans="1:9" s="5" customFormat="1" ht="36.75" customHeight="1">
      <c r="A258" s="65" t="s">
        <v>62</v>
      </c>
      <c r="B258" s="21"/>
      <c r="C258" s="21" t="s">
        <v>34</v>
      </c>
      <c r="D258" s="21" t="s">
        <v>28</v>
      </c>
      <c r="E258" s="21" t="s">
        <v>165</v>
      </c>
      <c r="F258" s="21" t="s">
        <v>61</v>
      </c>
      <c r="G258" s="136">
        <v>483</v>
      </c>
      <c r="H258" s="156" t="e">
        <f>SUM(#REF!)</f>
        <v>#REF!</v>
      </c>
      <c r="I258" s="136">
        <v>483</v>
      </c>
    </row>
    <row r="259" spans="1:9" s="7" customFormat="1" ht="33.75" customHeight="1">
      <c r="A259" s="65" t="s">
        <v>93</v>
      </c>
      <c r="B259" s="21"/>
      <c r="C259" s="21" t="s">
        <v>34</v>
      </c>
      <c r="D259" s="21" t="s">
        <v>28</v>
      </c>
      <c r="E259" s="21" t="s">
        <v>165</v>
      </c>
      <c r="F259" s="21" t="s">
        <v>92</v>
      </c>
      <c r="G259" s="136">
        <v>7.1</v>
      </c>
      <c r="H259" s="134" t="e">
        <f>SUM(H266)</f>
        <v>#REF!</v>
      </c>
      <c r="I259" s="136">
        <v>7.1</v>
      </c>
    </row>
    <row r="260" spans="1:9" s="14" customFormat="1" ht="30" customHeight="1">
      <c r="A260" s="62" t="s">
        <v>80</v>
      </c>
      <c r="B260" s="20"/>
      <c r="C260" s="20" t="s">
        <v>34</v>
      </c>
      <c r="D260" s="20" t="s">
        <v>28</v>
      </c>
      <c r="E260" s="20" t="s">
        <v>164</v>
      </c>
      <c r="F260" s="20" t="s">
        <v>1</v>
      </c>
      <c r="G260" s="135">
        <f>SUM(G261)</f>
        <v>194</v>
      </c>
      <c r="H260" s="139"/>
      <c r="I260" s="135">
        <f>SUM(I261)</f>
        <v>194</v>
      </c>
    </row>
    <row r="261" spans="1:9" s="14" customFormat="1" ht="41.25" customHeight="1">
      <c r="A261" s="65" t="s">
        <v>62</v>
      </c>
      <c r="B261" s="21"/>
      <c r="C261" s="21" t="s">
        <v>34</v>
      </c>
      <c r="D261" s="21" t="s">
        <v>28</v>
      </c>
      <c r="E261" s="21" t="s">
        <v>164</v>
      </c>
      <c r="F261" s="21" t="s">
        <v>61</v>
      </c>
      <c r="G261" s="136">
        <v>194</v>
      </c>
      <c r="H261" s="137"/>
      <c r="I261" s="136">
        <v>194</v>
      </c>
    </row>
    <row r="262" spans="1:9" s="14" customFormat="1" ht="30" customHeight="1">
      <c r="A262" s="31" t="s">
        <v>266</v>
      </c>
      <c r="B262" s="20"/>
      <c r="C262" s="20" t="s">
        <v>34</v>
      </c>
      <c r="D262" s="20" t="s">
        <v>28</v>
      </c>
      <c r="E262" s="20" t="s">
        <v>272</v>
      </c>
      <c r="F262" s="20" t="s">
        <v>1</v>
      </c>
      <c r="G262" s="135">
        <f>SUM(G263)</f>
        <v>6501</v>
      </c>
      <c r="H262" s="139"/>
      <c r="I262" s="135">
        <f>SUM(I263)</f>
        <v>6501</v>
      </c>
    </row>
    <row r="263" spans="1:9" s="14" customFormat="1" ht="41.25" customHeight="1">
      <c r="A263" s="108" t="s">
        <v>267</v>
      </c>
      <c r="B263" s="21"/>
      <c r="C263" s="21" t="s">
        <v>34</v>
      </c>
      <c r="D263" s="21" t="s">
        <v>28</v>
      </c>
      <c r="E263" s="21" t="s">
        <v>272</v>
      </c>
      <c r="F263" s="21" t="s">
        <v>99</v>
      </c>
      <c r="G263" s="136">
        <v>6501</v>
      </c>
      <c r="H263" s="137"/>
      <c r="I263" s="136">
        <v>6501</v>
      </c>
    </row>
    <row r="264" spans="1:9" s="9" customFormat="1" ht="42.75" customHeight="1">
      <c r="A264" s="62" t="s">
        <v>105</v>
      </c>
      <c r="B264" s="46"/>
      <c r="C264" s="20" t="s">
        <v>34</v>
      </c>
      <c r="D264" s="20" t="s">
        <v>28</v>
      </c>
      <c r="E264" s="34" t="s">
        <v>157</v>
      </c>
      <c r="F264" s="20" t="s">
        <v>1</v>
      </c>
      <c r="G264" s="135">
        <f>SUM(G265)</f>
        <v>2.6</v>
      </c>
      <c r="H264" s="139"/>
      <c r="I264" s="135">
        <f>SUM(I265)</f>
        <v>2.6</v>
      </c>
    </row>
    <row r="265" spans="1:9" s="5" customFormat="1" ht="30.75" customHeight="1">
      <c r="A265" s="65" t="s">
        <v>93</v>
      </c>
      <c r="B265" s="52"/>
      <c r="C265" s="21" t="s">
        <v>34</v>
      </c>
      <c r="D265" s="21" t="s">
        <v>28</v>
      </c>
      <c r="E265" s="39" t="s">
        <v>166</v>
      </c>
      <c r="F265" s="21" t="s">
        <v>92</v>
      </c>
      <c r="G265" s="136">
        <v>2.6</v>
      </c>
      <c r="H265" s="137"/>
      <c r="I265" s="136">
        <v>2.6</v>
      </c>
    </row>
    <row r="266" spans="1:9" s="9" customFormat="1" ht="85.5" customHeight="1">
      <c r="A266" s="62" t="s">
        <v>170</v>
      </c>
      <c r="B266" s="46"/>
      <c r="C266" s="20" t="s">
        <v>34</v>
      </c>
      <c r="D266" s="20" t="s">
        <v>28</v>
      </c>
      <c r="E266" s="34" t="s">
        <v>171</v>
      </c>
      <c r="F266" s="20" t="s">
        <v>1</v>
      </c>
      <c r="G266" s="135">
        <f>SUM(G269,G267)</f>
        <v>85</v>
      </c>
      <c r="H266" s="157" t="e">
        <f>SUM(H269,H271)</f>
        <v>#REF!</v>
      </c>
      <c r="I266" s="135">
        <f>SUM(I269,I267)</f>
        <v>75</v>
      </c>
    </row>
    <row r="267" spans="1:9" ht="31.5" customHeight="1">
      <c r="A267" s="62" t="s">
        <v>80</v>
      </c>
      <c r="B267" s="20"/>
      <c r="C267" s="20" t="s">
        <v>34</v>
      </c>
      <c r="D267" s="20" t="s">
        <v>28</v>
      </c>
      <c r="E267" s="34" t="s">
        <v>172</v>
      </c>
      <c r="F267" s="20" t="s">
        <v>1</v>
      </c>
      <c r="G267" s="135">
        <f>SUM(G268)</f>
        <v>10</v>
      </c>
      <c r="H267" s="134">
        <f>SUM(H268)</f>
        <v>0</v>
      </c>
      <c r="I267" s="135">
        <f>SUM(I268)</f>
        <v>0</v>
      </c>
    </row>
    <row r="268" spans="1:9" s="16" customFormat="1" ht="34.5" customHeight="1">
      <c r="A268" s="65" t="s">
        <v>62</v>
      </c>
      <c r="B268" s="21"/>
      <c r="C268" s="21" t="s">
        <v>34</v>
      </c>
      <c r="D268" s="21" t="s">
        <v>28</v>
      </c>
      <c r="E268" s="39" t="s">
        <v>172</v>
      </c>
      <c r="F268" s="21" t="s">
        <v>61</v>
      </c>
      <c r="G268" s="136">
        <v>10</v>
      </c>
      <c r="H268" s="137"/>
      <c r="I268" s="136"/>
    </row>
    <row r="269" spans="1:9" ht="31.5" customHeight="1">
      <c r="A269" s="62" t="s">
        <v>266</v>
      </c>
      <c r="B269" s="20"/>
      <c r="C269" s="20" t="s">
        <v>34</v>
      </c>
      <c r="D269" s="20" t="s">
        <v>28</v>
      </c>
      <c r="E269" s="34" t="s">
        <v>295</v>
      </c>
      <c r="F269" s="20" t="s">
        <v>1</v>
      </c>
      <c r="G269" s="135">
        <f>SUM(G270)</f>
        <v>75</v>
      </c>
      <c r="H269" s="134">
        <f>SUM(H270)</f>
        <v>0</v>
      </c>
      <c r="I269" s="135">
        <f>SUM(I270)</f>
        <v>75</v>
      </c>
    </row>
    <row r="270" spans="1:9" s="16" customFormat="1" ht="40.5" customHeight="1">
      <c r="A270" s="108" t="s">
        <v>267</v>
      </c>
      <c r="B270" s="21"/>
      <c r="C270" s="21" t="s">
        <v>34</v>
      </c>
      <c r="D270" s="21" t="s">
        <v>28</v>
      </c>
      <c r="E270" s="39" t="s">
        <v>295</v>
      </c>
      <c r="F270" s="21" t="s">
        <v>99</v>
      </c>
      <c r="G270" s="136">
        <v>75</v>
      </c>
      <c r="H270" s="137"/>
      <c r="I270" s="136">
        <v>75</v>
      </c>
    </row>
    <row r="271" spans="1:9" s="13" customFormat="1" ht="41.25" customHeight="1">
      <c r="A271" s="62" t="s">
        <v>47</v>
      </c>
      <c r="B271" s="20"/>
      <c r="C271" s="20" t="s">
        <v>34</v>
      </c>
      <c r="D271" s="20" t="s">
        <v>30</v>
      </c>
      <c r="E271" s="20" t="s">
        <v>120</v>
      </c>
      <c r="F271" s="20" t="s">
        <v>1</v>
      </c>
      <c r="G271" s="135">
        <f>SUM(G272)</f>
        <v>1799</v>
      </c>
      <c r="H271" s="134" t="e">
        <f>SUM(#REF!,#REF!,#REF!)</f>
        <v>#REF!</v>
      </c>
      <c r="I271" s="135">
        <f>SUM(I272)</f>
        <v>1799</v>
      </c>
    </row>
    <row r="272" spans="1:9" s="14" customFormat="1" ht="71.25" customHeight="1">
      <c r="A272" s="66" t="s">
        <v>250</v>
      </c>
      <c r="B272" s="20"/>
      <c r="C272" s="20" t="s">
        <v>34</v>
      </c>
      <c r="D272" s="20" t="s">
        <v>30</v>
      </c>
      <c r="E272" s="20" t="s">
        <v>147</v>
      </c>
      <c r="F272" s="20" t="s">
        <v>1</v>
      </c>
      <c r="G272" s="135">
        <f>SUM(G273,)+G277</f>
        <v>1799</v>
      </c>
      <c r="H272" s="55" t="e">
        <f>SUM(#REF!,#REF!)</f>
        <v>#REF!</v>
      </c>
      <c r="I272" s="135">
        <f>SUM(I273,)+I277</f>
        <v>1799</v>
      </c>
    </row>
    <row r="273" spans="1:9" s="14" customFormat="1" ht="57" customHeight="1">
      <c r="A273" s="62" t="s">
        <v>81</v>
      </c>
      <c r="B273" s="21"/>
      <c r="C273" s="20" t="s">
        <v>34</v>
      </c>
      <c r="D273" s="20" t="s">
        <v>30</v>
      </c>
      <c r="E273" s="20" t="s">
        <v>167</v>
      </c>
      <c r="F273" s="20" t="s">
        <v>1</v>
      </c>
      <c r="G273" s="135">
        <f>SUM(G274,G276,G275)</f>
        <v>1796</v>
      </c>
      <c r="H273" s="148" t="e">
        <f>SUM(I433,#REF!,#REF!)</f>
        <v>#REF!</v>
      </c>
      <c r="I273" s="135">
        <f>SUM(I274,I276,I275)</f>
        <v>1796</v>
      </c>
    </row>
    <row r="274" spans="1:9" s="15" customFormat="1" ht="78" customHeight="1">
      <c r="A274" s="65" t="s">
        <v>117</v>
      </c>
      <c r="B274" s="21"/>
      <c r="C274" s="21" t="s">
        <v>34</v>
      </c>
      <c r="D274" s="21" t="s">
        <v>30</v>
      </c>
      <c r="E274" s="21" t="s">
        <v>167</v>
      </c>
      <c r="F274" s="21" t="s">
        <v>58</v>
      </c>
      <c r="G274" s="136">
        <v>1534.4</v>
      </c>
      <c r="H274" s="158" t="e">
        <f>SUM(H276)</f>
        <v>#REF!</v>
      </c>
      <c r="I274" s="136">
        <v>1534.4</v>
      </c>
    </row>
    <row r="275" spans="1:9" s="5" customFormat="1" ht="33" customHeight="1">
      <c r="A275" s="65" t="s">
        <v>62</v>
      </c>
      <c r="B275" s="21"/>
      <c r="C275" s="21" t="s">
        <v>34</v>
      </c>
      <c r="D275" s="21" t="s">
        <v>30</v>
      </c>
      <c r="E275" s="21" t="s">
        <v>167</v>
      </c>
      <c r="F275" s="21" t="s">
        <v>61</v>
      </c>
      <c r="G275" s="136">
        <v>256.6</v>
      </c>
      <c r="H275" s="159" t="e">
        <f>SUM(#REF!)</f>
        <v>#REF!</v>
      </c>
      <c r="I275" s="136">
        <v>256.6</v>
      </c>
    </row>
    <row r="276" spans="1:9" s="5" customFormat="1" ht="30" customHeight="1">
      <c r="A276" s="65" t="s">
        <v>93</v>
      </c>
      <c r="B276" s="21"/>
      <c r="C276" s="21" t="s">
        <v>34</v>
      </c>
      <c r="D276" s="21" t="s">
        <v>30</v>
      </c>
      <c r="E276" s="21" t="s">
        <v>167</v>
      </c>
      <c r="F276" s="21" t="s">
        <v>92</v>
      </c>
      <c r="G276" s="136">
        <v>5</v>
      </c>
      <c r="H276" s="159" t="e">
        <f>SUM(#REF!)</f>
        <v>#REF!</v>
      </c>
      <c r="I276" s="136">
        <v>5</v>
      </c>
    </row>
    <row r="277" spans="1:9" s="5" customFormat="1" ht="38.25" customHeight="1">
      <c r="A277" s="31" t="s">
        <v>105</v>
      </c>
      <c r="B277" s="113"/>
      <c r="C277" s="20" t="s">
        <v>34</v>
      </c>
      <c r="D277" s="20" t="s">
        <v>30</v>
      </c>
      <c r="E277" s="20" t="s">
        <v>157</v>
      </c>
      <c r="F277" s="20" t="s">
        <v>1</v>
      </c>
      <c r="G277" s="135">
        <f>G278</f>
        <v>3</v>
      </c>
      <c r="H277" s="159"/>
      <c r="I277" s="135">
        <f>I278</f>
        <v>3</v>
      </c>
    </row>
    <row r="278" spans="1:9" s="5" customFormat="1" ht="30" customHeight="1" thickBot="1">
      <c r="A278" s="65" t="s">
        <v>93</v>
      </c>
      <c r="B278" s="113"/>
      <c r="C278" s="113" t="s">
        <v>34</v>
      </c>
      <c r="D278" s="113" t="s">
        <v>30</v>
      </c>
      <c r="E278" s="21" t="s">
        <v>157</v>
      </c>
      <c r="F278" s="113" t="s">
        <v>92</v>
      </c>
      <c r="G278" s="160">
        <v>3</v>
      </c>
      <c r="H278" s="159"/>
      <c r="I278" s="160">
        <v>3</v>
      </c>
    </row>
    <row r="279" spans="1:9" s="5" customFormat="1" ht="44.25" customHeight="1" thickBot="1">
      <c r="A279" s="111" t="s">
        <v>6</v>
      </c>
      <c r="B279" s="97"/>
      <c r="C279" s="19" t="s">
        <v>34</v>
      </c>
      <c r="D279" s="19" t="s">
        <v>4</v>
      </c>
      <c r="E279" s="19" t="s">
        <v>120</v>
      </c>
      <c r="F279" s="19" t="s">
        <v>1</v>
      </c>
      <c r="G279" s="131">
        <f>G271+G238</f>
        <v>13276.7</v>
      </c>
      <c r="H279" s="161"/>
      <c r="I279" s="131">
        <f>I271+I238</f>
        <v>13228.2</v>
      </c>
    </row>
    <row r="280" spans="1:9" s="5" customFormat="1" ht="36" customHeight="1" thickBot="1">
      <c r="A280" s="18" t="s">
        <v>12</v>
      </c>
      <c r="B280" s="98"/>
      <c r="C280" s="19" t="s">
        <v>9</v>
      </c>
      <c r="D280" s="19"/>
      <c r="E280" s="19"/>
      <c r="F280" s="19"/>
      <c r="G280" s="131">
        <f>G281+G285+G299+G310</f>
        <v>40633.200000000004</v>
      </c>
      <c r="H280" s="132"/>
      <c r="I280" s="131">
        <f>I281+I285+I299+I310</f>
        <v>40335.4</v>
      </c>
    </row>
    <row r="281" spans="1:9" s="5" customFormat="1" ht="28.5" customHeight="1">
      <c r="A281" s="72" t="s">
        <v>0</v>
      </c>
      <c r="B281" s="43"/>
      <c r="C281" s="33" t="s">
        <v>9</v>
      </c>
      <c r="D281" s="33" t="s">
        <v>28</v>
      </c>
      <c r="E281" s="33" t="s">
        <v>120</v>
      </c>
      <c r="F281" s="33" t="s">
        <v>1</v>
      </c>
      <c r="G281" s="133">
        <f>SUM(G282)</f>
        <v>767</v>
      </c>
      <c r="H281" s="141" t="e">
        <f>SUM(#REF!)</f>
        <v>#REF!</v>
      </c>
      <c r="I281" s="133">
        <f>SUM(I282)</f>
        <v>769.3</v>
      </c>
    </row>
    <row r="282" spans="1:9" s="5" customFormat="1" ht="39" customHeight="1">
      <c r="A282" s="66" t="s">
        <v>109</v>
      </c>
      <c r="B282" s="21"/>
      <c r="C282" s="20" t="s">
        <v>9</v>
      </c>
      <c r="D282" s="20" t="s">
        <v>28</v>
      </c>
      <c r="E282" s="34" t="s">
        <v>126</v>
      </c>
      <c r="F282" s="20" t="s">
        <v>1</v>
      </c>
      <c r="G282" s="135">
        <f>SUM(G283)</f>
        <v>767</v>
      </c>
      <c r="H282" s="162" t="e">
        <f>SUM(H283)</f>
        <v>#REF!</v>
      </c>
      <c r="I282" s="135">
        <f>SUM(I283)</f>
        <v>769.3</v>
      </c>
    </row>
    <row r="283" spans="1:9" s="5" customFormat="1" ht="28.5" customHeight="1">
      <c r="A283" s="62" t="s">
        <v>87</v>
      </c>
      <c r="B283" s="20"/>
      <c r="C283" s="20" t="s">
        <v>9</v>
      </c>
      <c r="D283" s="20" t="s">
        <v>28</v>
      </c>
      <c r="E283" s="34" t="s">
        <v>168</v>
      </c>
      <c r="F283" s="20" t="s">
        <v>1</v>
      </c>
      <c r="G283" s="135">
        <f>SUM(G284)</f>
        <v>767</v>
      </c>
      <c r="H283" s="162" t="e">
        <f>SUM(#REF!)</f>
        <v>#REF!</v>
      </c>
      <c r="I283" s="135">
        <f>SUM(I284)</f>
        <v>769.3</v>
      </c>
    </row>
    <row r="284" spans="1:9" s="5" customFormat="1" ht="40.5" customHeight="1">
      <c r="A284" s="65" t="s">
        <v>101</v>
      </c>
      <c r="B284" s="21"/>
      <c r="C284" s="21" t="s">
        <v>9</v>
      </c>
      <c r="D284" s="21" t="s">
        <v>28</v>
      </c>
      <c r="E284" s="39" t="s">
        <v>168</v>
      </c>
      <c r="F284" s="21" t="s">
        <v>97</v>
      </c>
      <c r="G284" s="136">
        <v>767</v>
      </c>
      <c r="H284" s="137"/>
      <c r="I284" s="136">
        <v>769.3</v>
      </c>
    </row>
    <row r="285" spans="1:9" s="5" customFormat="1" ht="33.75" customHeight="1">
      <c r="A285" s="62" t="s">
        <v>40</v>
      </c>
      <c r="B285" s="21"/>
      <c r="C285" s="20" t="s">
        <v>9</v>
      </c>
      <c r="D285" s="20" t="s">
        <v>29</v>
      </c>
      <c r="E285" s="20" t="s">
        <v>120</v>
      </c>
      <c r="F285" s="20" t="s">
        <v>1</v>
      </c>
      <c r="G285" s="135">
        <f>G286</f>
        <v>18419.300000000003</v>
      </c>
      <c r="H285" s="162" t="e">
        <f>SUM(#REF!)</f>
        <v>#REF!</v>
      </c>
      <c r="I285" s="135">
        <f>I286</f>
        <v>18588.2</v>
      </c>
    </row>
    <row r="286" spans="1:9" s="5" customFormat="1" ht="68.25" customHeight="1">
      <c r="A286" s="66" t="s">
        <v>109</v>
      </c>
      <c r="B286" s="21"/>
      <c r="C286" s="20" t="s">
        <v>9</v>
      </c>
      <c r="D286" s="20" t="s">
        <v>29</v>
      </c>
      <c r="E286" s="34" t="s">
        <v>126</v>
      </c>
      <c r="F286" s="20" t="s">
        <v>1</v>
      </c>
      <c r="G286" s="135">
        <f>G287+G289+G291+G293+G296</f>
        <v>18419.300000000003</v>
      </c>
      <c r="H286" s="137"/>
      <c r="I286" s="135">
        <f>I287+I289+I291+I293+I296</f>
        <v>18588.2</v>
      </c>
    </row>
    <row r="287" spans="1:9" s="5" customFormat="1" ht="47.25" customHeight="1">
      <c r="A287" s="62" t="s">
        <v>86</v>
      </c>
      <c r="B287" s="20" t="s">
        <v>57</v>
      </c>
      <c r="C287" s="20" t="s">
        <v>9</v>
      </c>
      <c r="D287" s="20" t="s">
        <v>29</v>
      </c>
      <c r="E287" s="20" t="s">
        <v>169</v>
      </c>
      <c r="F287" s="20" t="s">
        <v>1</v>
      </c>
      <c r="G287" s="135">
        <f>SUM(G288)</f>
        <v>49.7</v>
      </c>
      <c r="H287" s="137"/>
      <c r="I287" s="135">
        <f>SUM(I288)</f>
        <v>49.7</v>
      </c>
    </row>
    <row r="288" spans="1:9" s="9" customFormat="1" ht="38.25" customHeight="1">
      <c r="A288" s="65" t="s">
        <v>101</v>
      </c>
      <c r="B288" s="21" t="s">
        <v>57</v>
      </c>
      <c r="C288" s="21" t="s">
        <v>9</v>
      </c>
      <c r="D288" s="21" t="s">
        <v>29</v>
      </c>
      <c r="E288" s="21" t="s">
        <v>169</v>
      </c>
      <c r="F288" s="21" t="s">
        <v>97</v>
      </c>
      <c r="G288" s="136">
        <v>49.7</v>
      </c>
      <c r="H288" s="141" t="e">
        <f>SUM(#REF!,#REF!)</f>
        <v>#REF!</v>
      </c>
      <c r="I288" s="136">
        <v>49.7</v>
      </c>
    </row>
    <row r="289" spans="1:9" s="9" customFormat="1" ht="102" customHeight="1">
      <c r="A289" s="62" t="s">
        <v>83</v>
      </c>
      <c r="B289" s="20" t="s">
        <v>57</v>
      </c>
      <c r="C289" s="20" t="s">
        <v>9</v>
      </c>
      <c r="D289" s="20" t="s">
        <v>29</v>
      </c>
      <c r="E289" s="20" t="s">
        <v>173</v>
      </c>
      <c r="F289" s="20" t="s">
        <v>1</v>
      </c>
      <c r="G289" s="135">
        <f>SUM(G290)</f>
        <v>4121.1</v>
      </c>
      <c r="H289" s="132"/>
      <c r="I289" s="135">
        <f>SUM(I290)</f>
        <v>4286.6</v>
      </c>
    </row>
    <row r="290" spans="1:9" s="5" customFormat="1" ht="30.75" customHeight="1">
      <c r="A290" s="65" t="s">
        <v>118</v>
      </c>
      <c r="B290" s="21" t="s">
        <v>57</v>
      </c>
      <c r="C290" s="21" t="s">
        <v>9</v>
      </c>
      <c r="D290" s="21" t="s">
        <v>29</v>
      </c>
      <c r="E290" s="21" t="s">
        <v>173</v>
      </c>
      <c r="F290" s="21" t="s">
        <v>97</v>
      </c>
      <c r="G290" s="163">
        <v>4121.1</v>
      </c>
      <c r="H290" s="141" t="e">
        <f>SUM(#REF!)</f>
        <v>#REF!</v>
      </c>
      <c r="I290" s="163">
        <v>4286.6</v>
      </c>
    </row>
    <row r="291" spans="1:9" s="9" customFormat="1" ht="103.5" customHeight="1">
      <c r="A291" s="62" t="s">
        <v>84</v>
      </c>
      <c r="B291" s="20"/>
      <c r="C291" s="20" t="s">
        <v>9</v>
      </c>
      <c r="D291" s="20" t="s">
        <v>29</v>
      </c>
      <c r="E291" s="20" t="s">
        <v>174</v>
      </c>
      <c r="F291" s="20" t="s">
        <v>1</v>
      </c>
      <c r="G291" s="135">
        <f>SUM(G292)</f>
        <v>86.3</v>
      </c>
      <c r="H291" s="141" t="e">
        <f>SUM(#REF!)</f>
        <v>#REF!</v>
      </c>
      <c r="I291" s="135">
        <f>SUM(I292)</f>
        <v>89.7</v>
      </c>
    </row>
    <row r="292" spans="1:9" s="5" customFormat="1" ht="27" customHeight="1">
      <c r="A292" s="65" t="s">
        <v>119</v>
      </c>
      <c r="B292" s="21"/>
      <c r="C292" s="21" t="s">
        <v>9</v>
      </c>
      <c r="D292" s="21" t="s">
        <v>29</v>
      </c>
      <c r="E292" s="21" t="s">
        <v>174</v>
      </c>
      <c r="F292" s="21" t="s">
        <v>97</v>
      </c>
      <c r="G292" s="136">
        <v>86.3</v>
      </c>
      <c r="H292" s="164"/>
      <c r="I292" s="136">
        <v>89.7</v>
      </c>
    </row>
    <row r="293" spans="1:9" ht="99.75" customHeight="1">
      <c r="A293" s="62" t="s">
        <v>85</v>
      </c>
      <c r="B293" s="20"/>
      <c r="C293" s="20" t="s">
        <v>9</v>
      </c>
      <c r="D293" s="20" t="s">
        <v>29</v>
      </c>
      <c r="E293" s="20" t="s">
        <v>175</v>
      </c>
      <c r="F293" s="20" t="s">
        <v>1</v>
      </c>
      <c r="G293" s="135">
        <f>SUM(G295,G294)</f>
        <v>1498</v>
      </c>
      <c r="H293" s="137"/>
      <c r="I293" s="135">
        <f>SUM(I295,I294)</f>
        <v>1498</v>
      </c>
    </row>
    <row r="294" spans="1:9" ht="34.5" customHeight="1">
      <c r="A294" s="65" t="s">
        <v>118</v>
      </c>
      <c r="B294" s="21"/>
      <c r="C294" s="21" t="s">
        <v>9</v>
      </c>
      <c r="D294" s="21" t="s">
        <v>29</v>
      </c>
      <c r="E294" s="21" t="s">
        <v>175</v>
      </c>
      <c r="F294" s="21" t="s">
        <v>97</v>
      </c>
      <c r="G294" s="136">
        <v>528</v>
      </c>
      <c r="H294" s="141" t="e">
        <f>SUM(#REF!,#REF!)</f>
        <v>#REF!</v>
      </c>
      <c r="I294" s="136">
        <v>528</v>
      </c>
    </row>
    <row r="295" spans="1:9" ht="34.5" customHeight="1" thickBot="1">
      <c r="A295" s="75" t="s">
        <v>100</v>
      </c>
      <c r="B295" s="21"/>
      <c r="C295" s="21" t="s">
        <v>9</v>
      </c>
      <c r="D295" s="21" t="s">
        <v>29</v>
      </c>
      <c r="E295" s="21" t="s">
        <v>175</v>
      </c>
      <c r="F295" s="21" t="s">
        <v>99</v>
      </c>
      <c r="G295" s="136">
        <v>970</v>
      </c>
      <c r="H295" s="141" t="e">
        <f>SUM(#REF!,#REF!)</f>
        <v>#REF!</v>
      </c>
      <c r="I295" s="136">
        <v>970</v>
      </c>
    </row>
    <row r="296" spans="1:9" ht="62.25" customHeight="1" thickBot="1">
      <c r="A296" s="62" t="s">
        <v>88</v>
      </c>
      <c r="B296" s="20" t="s">
        <v>57</v>
      </c>
      <c r="C296" s="20" t="s">
        <v>9</v>
      </c>
      <c r="D296" s="20" t="s">
        <v>29</v>
      </c>
      <c r="E296" s="20" t="s">
        <v>176</v>
      </c>
      <c r="F296" s="20" t="s">
        <v>1</v>
      </c>
      <c r="G296" s="135">
        <f>G297+G298</f>
        <v>12664.2</v>
      </c>
      <c r="H296" s="165" t="e">
        <f>SUM(#REF!,#REF!,#REF!,#REF!,#REF!,H237,#REF!,#REF!,#REF!)</f>
        <v>#REF!</v>
      </c>
      <c r="I296" s="135">
        <f>I297+I298</f>
        <v>12664.2</v>
      </c>
    </row>
    <row r="297" spans="1:9" ht="34.5" customHeight="1">
      <c r="A297" s="65" t="s">
        <v>62</v>
      </c>
      <c r="B297" s="21" t="s">
        <v>57</v>
      </c>
      <c r="C297" s="21" t="s">
        <v>9</v>
      </c>
      <c r="D297" s="21" t="s">
        <v>29</v>
      </c>
      <c r="E297" s="21" t="s">
        <v>176</v>
      </c>
      <c r="F297" s="21" t="s">
        <v>61</v>
      </c>
      <c r="G297" s="136">
        <v>220</v>
      </c>
      <c r="I297" s="136">
        <v>220</v>
      </c>
    </row>
    <row r="298" spans="1:9" ht="34.5" customHeight="1">
      <c r="A298" s="65" t="s">
        <v>40</v>
      </c>
      <c r="B298" s="21" t="s">
        <v>57</v>
      </c>
      <c r="C298" s="21" t="s">
        <v>9</v>
      </c>
      <c r="D298" s="21" t="s">
        <v>29</v>
      </c>
      <c r="E298" s="21" t="s">
        <v>176</v>
      </c>
      <c r="F298" s="21" t="s">
        <v>97</v>
      </c>
      <c r="G298" s="136">
        <v>12444.2</v>
      </c>
      <c r="I298" s="136">
        <v>12444.2</v>
      </c>
    </row>
    <row r="299" spans="1:9" ht="34.5" customHeight="1">
      <c r="A299" s="110" t="s">
        <v>239</v>
      </c>
      <c r="B299" s="21"/>
      <c r="C299" s="20" t="s">
        <v>9</v>
      </c>
      <c r="D299" s="20" t="s">
        <v>30</v>
      </c>
      <c r="E299" s="20" t="s">
        <v>120</v>
      </c>
      <c r="F299" s="20" t="s">
        <v>1</v>
      </c>
      <c r="G299" s="135">
        <f>SUM(G303)+G301</f>
        <v>20579.6</v>
      </c>
      <c r="I299" s="135">
        <f>SUM(I303)+I301</f>
        <v>20110.6</v>
      </c>
    </row>
    <row r="300" spans="1:9" ht="45.75" customHeight="1">
      <c r="A300" s="106" t="s">
        <v>275</v>
      </c>
      <c r="B300" s="21"/>
      <c r="C300" s="20" t="s">
        <v>9</v>
      </c>
      <c r="D300" s="20" t="s">
        <v>30</v>
      </c>
      <c r="E300" s="20" t="s">
        <v>249</v>
      </c>
      <c r="F300" s="20" t="s">
        <v>1</v>
      </c>
      <c r="G300" s="135">
        <f>G301</f>
        <v>500</v>
      </c>
      <c r="I300" s="135">
        <f>I301</f>
        <v>0</v>
      </c>
    </row>
    <row r="301" spans="1:9" ht="88.5" customHeight="1">
      <c r="A301" s="106" t="s">
        <v>248</v>
      </c>
      <c r="B301" s="21"/>
      <c r="C301" s="20" t="s">
        <v>9</v>
      </c>
      <c r="D301" s="20" t="s">
        <v>30</v>
      </c>
      <c r="E301" s="20" t="s">
        <v>242</v>
      </c>
      <c r="F301" s="20" t="s">
        <v>1</v>
      </c>
      <c r="G301" s="135">
        <f>G302</f>
        <v>500</v>
      </c>
      <c r="I301" s="135">
        <f>I302</f>
        <v>0</v>
      </c>
    </row>
    <row r="302" spans="1:9" ht="34.5" customHeight="1">
      <c r="A302" s="65" t="s">
        <v>119</v>
      </c>
      <c r="B302" s="21"/>
      <c r="C302" s="21" t="s">
        <v>9</v>
      </c>
      <c r="D302" s="21" t="s">
        <v>30</v>
      </c>
      <c r="E302" s="21" t="s">
        <v>242</v>
      </c>
      <c r="F302" s="21" t="s">
        <v>97</v>
      </c>
      <c r="G302" s="136">
        <v>500</v>
      </c>
      <c r="I302" s="136"/>
    </row>
    <row r="303" spans="1:9" ht="34.5" customHeight="1">
      <c r="A303" s="66" t="s">
        <v>109</v>
      </c>
      <c r="B303" s="46"/>
      <c r="C303" s="20" t="s">
        <v>9</v>
      </c>
      <c r="D303" s="20" t="s">
        <v>30</v>
      </c>
      <c r="E303" s="34" t="s">
        <v>126</v>
      </c>
      <c r="F303" s="20" t="s">
        <v>1</v>
      </c>
      <c r="G303" s="135">
        <f>SUM(G306,G304,G308)</f>
        <v>20079.6</v>
      </c>
      <c r="I303" s="135">
        <f>SUM(I306,I304,I308)</f>
        <v>20110.6</v>
      </c>
    </row>
    <row r="304" spans="1:9" ht="98.25" customHeight="1">
      <c r="A304" s="62" t="s">
        <v>89</v>
      </c>
      <c r="B304" s="31"/>
      <c r="C304" s="20" t="s">
        <v>9</v>
      </c>
      <c r="D304" s="20" t="s">
        <v>30</v>
      </c>
      <c r="E304" s="34" t="s">
        <v>177</v>
      </c>
      <c r="F304" s="20" t="s">
        <v>1</v>
      </c>
      <c r="G304" s="135">
        <f>SUM(G305)</f>
        <v>772.3</v>
      </c>
      <c r="I304" s="135">
        <f>SUM(I305)</f>
        <v>803.3</v>
      </c>
    </row>
    <row r="305" spans="1:9" ht="43.5" customHeight="1">
      <c r="A305" s="65" t="s">
        <v>119</v>
      </c>
      <c r="B305" s="61"/>
      <c r="C305" s="21" t="s">
        <v>9</v>
      </c>
      <c r="D305" s="21" t="s">
        <v>30</v>
      </c>
      <c r="E305" s="21" t="s">
        <v>177</v>
      </c>
      <c r="F305" s="21" t="s">
        <v>97</v>
      </c>
      <c r="G305" s="136">
        <v>772.3</v>
      </c>
      <c r="I305" s="136">
        <v>803.3</v>
      </c>
    </row>
    <row r="306" spans="1:9" ht="49.5" customHeight="1">
      <c r="A306" s="62" t="s">
        <v>94</v>
      </c>
      <c r="B306" s="31"/>
      <c r="C306" s="20" t="s">
        <v>9</v>
      </c>
      <c r="D306" s="20" t="s">
        <v>30</v>
      </c>
      <c r="E306" s="34" t="s">
        <v>178</v>
      </c>
      <c r="F306" s="20" t="s">
        <v>1</v>
      </c>
      <c r="G306" s="135">
        <f>SUM(G307)</f>
        <v>10824</v>
      </c>
      <c r="I306" s="135">
        <f>SUM(I307)</f>
        <v>10824</v>
      </c>
    </row>
    <row r="307" spans="1:9" ht="27.75" customHeight="1">
      <c r="A307" s="65" t="s">
        <v>119</v>
      </c>
      <c r="B307" s="32"/>
      <c r="C307" s="21" t="s">
        <v>9</v>
      </c>
      <c r="D307" s="21" t="s">
        <v>30</v>
      </c>
      <c r="E307" s="39" t="s">
        <v>178</v>
      </c>
      <c r="F307" s="21" t="s">
        <v>97</v>
      </c>
      <c r="G307" s="136">
        <v>10824</v>
      </c>
      <c r="I307" s="136">
        <v>10824</v>
      </c>
    </row>
    <row r="308" spans="1:9" ht="75.75" customHeight="1">
      <c r="A308" s="62" t="s">
        <v>90</v>
      </c>
      <c r="B308" s="20"/>
      <c r="C308" s="20" t="s">
        <v>9</v>
      </c>
      <c r="D308" s="20" t="s">
        <v>30</v>
      </c>
      <c r="E308" s="34" t="s">
        <v>179</v>
      </c>
      <c r="F308" s="20" t="s">
        <v>1</v>
      </c>
      <c r="G308" s="135">
        <f>SUM(,G309)</f>
        <v>8483.3</v>
      </c>
      <c r="I308" s="135">
        <f>SUM(,I309)</f>
        <v>8483.3</v>
      </c>
    </row>
    <row r="309" spans="1:9" ht="34.5" customHeight="1">
      <c r="A309" s="65" t="s">
        <v>62</v>
      </c>
      <c r="B309" s="21"/>
      <c r="C309" s="21" t="s">
        <v>9</v>
      </c>
      <c r="D309" s="21" t="s">
        <v>30</v>
      </c>
      <c r="E309" s="39" t="s">
        <v>179</v>
      </c>
      <c r="F309" s="21" t="s">
        <v>61</v>
      </c>
      <c r="G309" s="136">
        <v>8483.3</v>
      </c>
      <c r="I309" s="136">
        <v>8483.3</v>
      </c>
    </row>
    <row r="310" spans="1:9" ht="33.75" customHeight="1">
      <c r="A310" s="62" t="s">
        <v>200</v>
      </c>
      <c r="B310" s="21"/>
      <c r="C310" s="20" t="s">
        <v>9</v>
      </c>
      <c r="D310" s="20" t="s">
        <v>32</v>
      </c>
      <c r="E310" s="20" t="s">
        <v>120</v>
      </c>
      <c r="F310" s="20" t="s">
        <v>1</v>
      </c>
      <c r="G310" s="135">
        <f>SUM(G311)</f>
        <v>867.3</v>
      </c>
      <c r="I310" s="135">
        <f>SUM(I311)</f>
        <v>867.3</v>
      </c>
    </row>
    <row r="311" spans="1:9" ht="34.5" customHeight="1">
      <c r="A311" s="62" t="s">
        <v>88</v>
      </c>
      <c r="B311" s="20" t="s">
        <v>57</v>
      </c>
      <c r="C311" s="20" t="s">
        <v>9</v>
      </c>
      <c r="D311" s="20" t="s">
        <v>32</v>
      </c>
      <c r="E311" s="20" t="s">
        <v>176</v>
      </c>
      <c r="F311" s="20" t="s">
        <v>1</v>
      </c>
      <c r="G311" s="135">
        <f>SUM(G312,G313)</f>
        <v>867.3</v>
      </c>
      <c r="I311" s="135">
        <f>SUM(I312,I313)</f>
        <v>867.3</v>
      </c>
    </row>
    <row r="312" spans="1:9" ht="78" customHeight="1">
      <c r="A312" s="65" t="s">
        <v>117</v>
      </c>
      <c r="B312" s="21" t="s">
        <v>57</v>
      </c>
      <c r="C312" s="21" t="s">
        <v>9</v>
      </c>
      <c r="D312" s="21" t="s">
        <v>32</v>
      </c>
      <c r="E312" s="21" t="s">
        <v>176</v>
      </c>
      <c r="F312" s="21" t="s">
        <v>58</v>
      </c>
      <c r="G312" s="136">
        <v>720</v>
      </c>
      <c r="I312" s="136">
        <v>720</v>
      </c>
    </row>
    <row r="313" spans="1:9" ht="40.5" customHeight="1" thickBot="1">
      <c r="A313" s="75" t="s">
        <v>62</v>
      </c>
      <c r="B313" s="40" t="s">
        <v>57</v>
      </c>
      <c r="C313" s="40" t="s">
        <v>9</v>
      </c>
      <c r="D313" s="40" t="s">
        <v>32</v>
      </c>
      <c r="E313" s="40" t="s">
        <v>176</v>
      </c>
      <c r="F313" s="40" t="s">
        <v>61</v>
      </c>
      <c r="G313" s="144">
        <v>147.3</v>
      </c>
      <c r="I313" s="144">
        <v>147.3</v>
      </c>
    </row>
    <row r="314" spans="1:9" ht="52.5" customHeight="1" thickBot="1">
      <c r="A314" s="111" t="s">
        <v>27</v>
      </c>
      <c r="B314" s="19"/>
      <c r="C314" s="19" t="s">
        <v>9</v>
      </c>
      <c r="D314" s="19" t="s">
        <v>4</v>
      </c>
      <c r="E314" s="19" t="s">
        <v>120</v>
      </c>
      <c r="F314" s="19" t="s">
        <v>1</v>
      </c>
      <c r="G314" s="131">
        <f>SUM(G280)</f>
        <v>40633.200000000004</v>
      </c>
      <c r="I314" s="131">
        <f>SUM(I280)</f>
        <v>40335.4</v>
      </c>
    </row>
    <row r="315" spans="1:9" ht="36.75" customHeight="1" thickBot="1">
      <c r="A315" s="18" t="s">
        <v>23</v>
      </c>
      <c r="B315" s="99"/>
      <c r="C315" s="19" t="s">
        <v>10</v>
      </c>
      <c r="D315" s="19" t="s">
        <v>4</v>
      </c>
      <c r="E315" s="42"/>
      <c r="F315" s="42"/>
      <c r="G315" s="131">
        <f>SUM(G316)</f>
        <v>5987.6</v>
      </c>
      <c r="I315" s="131">
        <f>SUM(I316)</f>
        <v>587.6</v>
      </c>
    </row>
    <row r="316" spans="1:9" ht="25.5" customHeight="1">
      <c r="A316" s="77" t="s">
        <v>53</v>
      </c>
      <c r="B316" s="43"/>
      <c r="C316" s="33" t="s">
        <v>10</v>
      </c>
      <c r="D316" s="33" t="s">
        <v>28</v>
      </c>
      <c r="E316" s="33" t="s">
        <v>120</v>
      </c>
      <c r="F316" s="33" t="s">
        <v>1</v>
      </c>
      <c r="G316" s="133">
        <f>SUM(G326,G320,G317,G323)</f>
        <v>5987.6</v>
      </c>
      <c r="I316" s="133">
        <f>SUM(I326,I320,I317,I323)</f>
        <v>587.6</v>
      </c>
    </row>
    <row r="317" spans="1:9" ht="87" customHeight="1">
      <c r="A317" s="62" t="s">
        <v>257</v>
      </c>
      <c r="B317" s="21"/>
      <c r="C317" s="20" t="s">
        <v>10</v>
      </c>
      <c r="D317" s="20" t="s">
        <v>28</v>
      </c>
      <c r="E317" s="20" t="s">
        <v>153</v>
      </c>
      <c r="F317" s="20" t="s">
        <v>1</v>
      </c>
      <c r="G317" s="135">
        <f>SUM(G318)</f>
        <v>52.6</v>
      </c>
      <c r="I317" s="135">
        <f>SUM(I318)</f>
        <v>0</v>
      </c>
    </row>
    <row r="318" spans="1:9" ht="45" customHeight="1">
      <c r="A318" s="62" t="s">
        <v>55</v>
      </c>
      <c r="B318" s="20"/>
      <c r="C318" s="20" t="s">
        <v>10</v>
      </c>
      <c r="D318" s="20" t="s">
        <v>28</v>
      </c>
      <c r="E318" s="20" t="s">
        <v>180</v>
      </c>
      <c r="F318" s="20" t="s">
        <v>1</v>
      </c>
      <c r="G318" s="135">
        <f>SUM(G319)</f>
        <v>52.6</v>
      </c>
      <c r="I318" s="135">
        <f>SUM(I319)</f>
        <v>0</v>
      </c>
    </row>
    <row r="319" spans="1:9" ht="62.25" customHeight="1">
      <c r="A319" s="65" t="s">
        <v>62</v>
      </c>
      <c r="B319" s="21"/>
      <c r="C319" s="21" t="s">
        <v>10</v>
      </c>
      <c r="D319" s="21" t="s">
        <v>28</v>
      </c>
      <c r="E319" s="21" t="s">
        <v>180</v>
      </c>
      <c r="F319" s="21" t="s">
        <v>61</v>
      </c>
      <c r="G319" s="136">
        <v>52.6</v>
      </c>
      <c r="I319" s="136"/>
    </row>
    <row r="320" spans="1:9" ht="59.25" customHeight="1">
      <c r="A320" s="62" t="s">
        <v>261</v>
      </c>
      <c r="B320" s="21"/>
      <c r="C320" s="20" t="s">
        <v>10</v>
      </c>
      <c r="D320" s="20" t="s">
        <v>28</v>
      </c>
      <c r="E320" s="20" t="s">
        <v>155</v>
      </c>
      <c r="F320" s="20" t="s">
        <v>1</v>
      </c>
      <c r="G320" s="135">
        <f>SUM(G321)</f>
        <v>25</v>
      </c>
      <c r="I320" s="135">
        <f>SUM(I321)</f>
        <v>0</v>
      </c>
    </row>
    <row r="321" spans="1:9" ht="46.5" customHeight="1">
      <c r="A321" s="62" t="s">
        <v>55</v>
      </c>
      <c r="B321" s="20"/>
      <c r="C321" s="20" t="s">
        <v>10</v>
      </c>
      <c r="D321" s="20" t="s">
        <v>28</v>
      </c>
      <c r="E321" s="20" t="s">
        <v>181</v>
      </c>
      <c r="F321" s="20" t="s">
        <v>1</v>
      </c>
      <c r="G321" s="135">
        <f>SUM(G322)</f>
        <v>25</v>
      </c>
      <c r="I321" s="135">
        <f>SUM(I322)</f>
        <v>0</v>
      </c>
    </row>
    <row r="322" spans="1:9" ht="36.75" customHeight="1">
      <c r="A322" s="65" t="s">
        <v>62</v>
      </c>
      <c r="B322" s="21"/>
      <c r="C322" s="21" t="s">
        <v>10</v>
      </c>
      <c r="D322" s="21" t="s">
        <v>28</v>
      </c>
      <c r="E322" s="21" t="s">
        <v>181</v>
      </c>
      <c r="F322" s="21" t="s">
        <v>61</v>
      </c>
      <c r="G322" s="136">
        <v>25</v>
      </c>
      <c r="I322" s="136"/>
    </row>
    <row r="323" spans="1:9" ht="58.5" customHeight="1">
      <c r="A323" s="66" t="s">
        <v>232</v>
      </c>
      <c r="B323" s="21"/>
      <c r="C323" s="20" t="s">
        <v>10</v>
      </c>
      <c r="D323" s="20" t="s">
        <v>28</v>
      </c>
      <c r="E323" s="20" t="s">
        <v>182</v>
      </c>
      <c r="F323" s="20" t="s">
        <v>1</v>
      </c>
      <c r="G323" s="135">
        <f>SUM(G324)</f>
        <v>510</v>
      </c>
      <c r="I323" s="135">
        <f>SUM(I324)</f>
        <v>510</v>
      </c>
    </row>
    <row r="324" spans="1:9" ht="33" customHeight="1">
      <c r="A324" s="62" t="s">
        <v>55</v>
      </c>
      <c r="B324" s="20"/>
      <c r="C324" s="20" t="s">
        <v>10</v>
      </c>
      <c r="D324" s="20" t="s">
        <v>28</v>
      </c>
      <c r="E324" s="20" t="s">
        <v>183</v>
      </c>
      <c r="F324" s="20" t="s">
        <v>1</v>
      </c>
      <c r="G324" s="135">
        <f>G325</f>
        <v>510</v>
      </c>
      <c r="I324" s="135">
        <f>I325</f>
        <v>510</v>
      </c>
    </row>
    <row r="325" spans="1:9" ht="57.75" customHeight="1">
      <c r="A325" s="75" t="s">
        <v>62</v>
      </c>
      <c r="B325" s="40"/>
      <c r="C325" s="40" t="s">
        <v>10</v>
      </c>
      <c r="D325" s="40" t="s">
        <v>28</v>
      </c>
      <c r="E325" s="40" t="s">
        <v>183</v>
      </c>
      <c r="F325" s="40" t="s">
        <v>61</v>
      </c>
      <c r="G325" s="144">
        <v>510</v>
      </c>
      <c r="I325" s="144">
        <v>510</v>
      </c>
    </row>
    <row r="326" spans="1:9" ht="58.5" customHeight="1">
      <c r="A326" s="66" t="s">
        <v>109</v>
      </c>
      <c r="B326" s="21"/>
      <c r="C326" s="20" t="s">
        <v>10</v>
      </c>
      <c r="D326" s="20" t="s">
        <v>28</v>
      </c>
      <c r="E326" s="20" t="s">
        <v>126</v>
      </c>
      <c r="F326" s="20" t="s">
        <v>1</v>
      </c>
      <c r="G326" s="135">
        <f>SUM(G329,G327)</f>
        <v>5400</v>
      </c>
      <c r="H326" s="135">
        <f>SUM(H329,H327)</f>
        <v>0</v>
      </c>
      <c r="I326" s="135">
        <f>SUM(I329,I327)</f>
        <v>77.6</v>
      </c>
    </row>
    <row r="327" spans="1:9" ht="46.5" customHeight="1">
      <c r="A327" s="62" t="s">
        <v>55</v>
      </c>
      <c r="B327" s="20"/>
      <c r="C327" s="20" t="s">
        <v>10</v>
      </c>
      <c r="D327" s="20" t="s">
        <v>28</v>
      </c>
      <c r="E327" s="20" t="s">
        <v>310</v>
      </c>
      <c r="F327" s="20" t="s">
        <v>1</v>
      </c>
      <c r="G327" s="135">
        <f>SUM(G328)</f>
        <v>0</v>
      </c>
      <c r="I327" s="135">
        <f>SUM(I328)</f>
        <v>77.6</v>
      </c>
    </row>
    <row r="328" spans="1:9" ht="36.75" customHeight="1">
      <c r="A328" s="65" t="s">
        <v>62</v>
      </c>
      <c r="B328" s="21"/>
      <c r="C328" s="21" t="s">
        <v>10</v>
      </c>
      <c r="D328" s="21" t="s">
        <v>28</v>
      </c>
      <c r="E328" s="21" t="s">
        <v>310</v>
      </c>
      <c r="F328" s="21" t="s">
        <v>61</v>
      </c>
      <c r="G328" s="136"/>
      <c r="I328" s="136">
        <v>77.6</v>
      </c>
    </row>
    <row r="329" spans="1:9" ht="108" customHeight="1">
      <c r="A329" s="109" t="s">
        <v>303</v>
      </c>
      <c r="B329" s="20"/>
      <c r="C329" s="20" t="s">
        <v>10</v>
      </c>
      <c r="D329" s="20" t="s">
        <v>28</v>
      </c>
      <c r="E329" s="20" t="s">
        <v>296</v>
      </c>
      <c r="F329" s="20" t="s">
        <v>1</v>
      </c>
      <c r="G329" s="135">
        <f>G330</f>
        <v>5400</v>
      </c>
      <c r="I329" s="135">
        <f>I330</f>
        <v>0</v>
      </c>
    </row>
    <row r="330" spans="1:9" ht="40.5" customHeight="1" thickBot="1">
      <c r="A330" s="75" t="s">
        <v>62</v>
      </c>
      <c r="B330" s="40"/>
      <c r="C330" s="40" t="s">
        <v>10</v>
      </c>
      <c r="D330" s="40" t="s">
        <v>28</v>
      </c>
      <c r="E330" s="21" t="s">
        <v>296</v>
      </c>
      <c r="F330" s="40" t="s">
        <v>61</v>
      </c>
      <c r="G330" s="144">
        <v>5400</v>
      </c>
      <c r="I330" s="144"/>
    </row>
    <row r="331" spans="1:9" ht="16.5" thickBot="1">
      <c r="A331" s="115" t="s">
        <v>49</v>
      </c>
      <c r="B331" s="42"/>
      <c r="C331" s="19" t="s">
        <v>10</v>
      </c>
      <c r="D331" s="19" t="s">
        <v>4</v>
      </c>
      <c r="E331" s="19" t="s">
        <v>120</v>
      </c>
      <c r="F331" s="19" t="s">
        <v>1</v>
      </c>
      <c r="G331" s="131">
        <f>SUM(G315)</f>
        <v>5987.6</v>
      </c>
      <c r="I331" s="131">
        <f>SUM(I315)</f>
        <v>587.6</v>
      </c>
    </row>
    <row r="332" spans="1:9" s="5" customFormat="1" ht="36" customHeight="1" thickBot="1">
      <c r="A332" s="18" t="s">
        <v>48</v>
      </c>
      <c r="B332" s="99"/>
      <c r="C332" s="19" t="s">
        <v>36</v>
      </c>
      <c r="D332" s="42"/>
      <c r="E332" s="42"/>
      <c r="F332" s="42"/>
      <c r="G332" s="131">
        <f>SUM(G333)</f>
        <v>1328.7</v>
      </c>
      <c r="H332" s="132"/>
      <c r="I332" s="131">
        <f>SUM(I333)</f>
        <v>1328.7</v>
      </c>
    </row>
    <row r="333" spans="1:9" ht="38.25" customHeight="1">
      <c r="A333" s="77" t="s">
        <v>56</v>
      </c>
      <c r="B333" s="43"/>
      <c r="C333" s="33" t="s">
        <v>36</v>
      </c>
      <c r="D333" s="33" t="s">
        <v>8</v>
      </c>
      <c r="E333" s="33" t="s">
        <v>120</v>
      </c>
      <c r="F333" s="33" t="s">
        <v>1</v>
      </c>
      <c r="G333" s="133">
        <f>G334</f>
        <v>1328.7</v>
      </c>
      <c r="I333" s="133">
        <f>I334</f>
        <v>1328.7</v>
      </c>
    </row>
    <row r="334" spans="1:9" ht="30.75" customHeight="1">
      <c r="A334" s="66" t="s">
        <v>109</v>
      </c>
      <c r="B334" s="20"/>
      <c r="C334" s="20" t="s">
        <v>36</v>
      </c>
      <c r="D334" s="20" t="s">
        <v>8</v>
      </c>
      <c r="E334" s="20" t="s">
        <v>126</v>
      </c>
      <c r="F334" s="20" t="s">
        <v>1</v>
      </c>
      <c r="G334" s="135">
        <f>G335+G337</f>
        <v>1328.7</v>
      </c>
      <c r="I334" s="135">
        <f>I335+I337</f>
        <v>1328.7</v>
      </c>
    </row>
    <row r="335" spans="1:9" ht="30.75" customHeight="1">
      <c r="A335" s="62" t="s">
        <v>91</v>
      </c>
      <c r="B335" s="20"/>
      <c r="C335" s="20" t="s">
        <v>36</v>
      </c>
      <c r="D335" s="20" t="s">
        <v>8</v>
      </c>
      <c r="E335" s="20" t="s">
        <v>184</v>
      </c>
      <c r="F335" s="20" t="s">
        <v>1</v>
      </c>
      <c r="G335" s="135">
        <f>SUM(G336)</f>
        <v>600</v>
      </c>
      <c r="I335" s="135">
        <f>SUM(I336)</f>
        <v>600</v>
      </c>
    </row>
    <row r="336" spans="1:9" ht="39.75" customHeight="1">
      <c r="A336" s="75" t="s">
        <v>100</v>
      </c>
      <c r="B336" s="40"/>
      <c r="C336" s="40" t="s">
        <v>36</v>
      </c>
      <c r="D336" s="40" t="s">
        <v>8</v>
      </c>
      <c r="E336" s="40" t="s">
        <v>184</v>
      </c>
      <c r="F336" s="40" t="s">
        <v>99</v>
      </c>
      <c r="G336" s="144">
        <v>600</v>
      </c>
      <c r="I336" s="144">
        <v>600</v>
      </c>
    </row>
    <row r="337" spans="1:9" ht="115.5" customHeight="1">
      <c r="A337" s="106" t="s">
        <v>253</v>
      </c>
      <c r="B337" s="113"/>
      <c r="C337" s="20" t="s">
        <v>36</v>
      </c>
      <c r="D337" s="20" t="s">
        <v>8</v>
      </c>
      <c r="E337" s="20" t="s">
        <v>290</v>
      </c>
      <c r="F337" s="20" t="s">
        <v>1</v>
      </c>
      <c r="G337" s="135">
        <f>G338</f>
        <v>728.7</v>
      </c>
      <c r="I337" s="135">
        <f>I338</f>
        <v>728.7</v>
      </c>
    </row>
    <row r="338" spans="1:9" ht="39.75" customHeight="1" thickBot="1">
      <c r="A338" s="108" t="s">
        <v>100</v>
      </c>
      <c r="B338" s="113"/>
      <c r="C338" s="113" t="s">
        <v>36</v>
      </c>
      <c r="D338" s="113" t="s">
        <v>8</v>
      </c>
      <c r="E338" s="21" t="s">
        <v>290</v>
      </c>
      <c r="F338" s="113" t="s">
        <v>99</v>
      </c>
      <c r="G338" s="167">
        <v>728.7</v>
      </c>
      <c r="I338" s="167">
        <v>728.7</v>
      </c>
    </row>
    <row r="339" spans="1:9" ht="48.75" customHeight="1" thickBot="1">
      <c r="A339" s="115" t="s">
        <v>50</v>
      </c>
      <c r="B339" s="42"/>
      <c r="C339" s="19" t="s">
        <v>36</v>
      </c>
      <c r="D339" s="19" t="s">
        <v>4</v>
      </c>
      <c r="E339" s="19" t="s">
        <v>70</v>
      </c>
      <c r="F339" s="19" t="s">
        <v>1</v>
      </c>
      <c r="G339" s="131">
        <f>SUM(G332)</f>
        <v>1328.7</v>
      </c>
      <c r="I339" s="131">
        <f>SUM(I332)</f>
        <v>1328.7</v>
      </c>
    </row>
    <row r="340" spans="1:9" ht="35.25" customHeight="1" thickBot="1">
      <c r="A340" s="92" t="s">
        <v>236</v>
      </c>
      <c r="B340" s="95"/>
      <c r="C340" s="19" t="s">
        <v>233</v>
      </c>
      <c r="D340" s="19"/>
      <c r="E340" s="19"/>
      <c r="F340" s="19"/>
      <c r="G340" s="131">
        <f>G341</f>
        <v>11091.5</v>
      </c>
      <c r="I340" s="131">
        <f>I341</f>
        <v>11091.5</v>
      </c>
    </row>
    <row r="341" spans="1:9" ht="44.25" customHeight="1">
      <c r="A341" s="72" t="s">
        <v>234</v>
      </c>
      <c r="B341" s="100"/>
      <c r="C341" s="33" t="s">
        <v>233</v>
      </c>
      <c r="D341" s="86" t="s">
        <v>29</v>
      </c>
      <c r="E341" s="33" t="s">
        <v>120</v>
      </c>
      <c r="F341" s="33"/>
      <c r="G341" s="133">
        <f>G342</f>
        <v>11091.5</v>
      </c>
      <c r="I341" s="133">
        <f>I342</f>
        <v>11091.5</v>
      </c>
    </row>
    <row r="342" spans="1:9" ht="37.5" customHeight="1">
      <c r="A342" s="66" t="s">
        <v>109</v>
      </c>
      <c r="B342" s="35"/>
      <c r="C342" s="20" t="s">
        <v>233</v>
      </c>
      <c r="D342" s="36" t="s">
        <v>29</v>
      </c>
      <c r="E342" s="51" t="s">
        <v>126</v>
      </c>
      <c r="F342" s="36" t="s">
        <v>1</v>
      </c>
      <c r="G342" s="135">
        <f>G344</f>
        <v>11091.5</v>
      </c>
      <c r="H342" s="168">
        <f>H343</f>
        <v>0</v>
      </c>
      <c r="I342" s="135">
        <f>I344</f>
        <v>11091.5</v>
      </c>
    </row>
    <row r="343" spans="1:9" ht="39" customHeight="1">
      <c r="A343" s="62" t="s">
        <v>207</v>
      </c>
      <c r="B343" s="47"/>
      <c r="C343" s="20" t="s">
        <v>233</v>
      </c>
      <c r="D343" s="36" t="s">
        <v>29</v>
      </c>
      <c r="E343" s="20" t="s">
        <v>209</v>
      </c>
      <c r="F343" s="20" t="s">
        <v>1</v>
      </c>
      <c r="G343" s="135">
        <f>G344</f>
        <v>11091.5</v>
      </c>
      <c r="H343" s="168">
        <f>H344</f>
        <v>0</v>
      </c>
      <c r="I343" s="135">
        <f>I344</f>
        <v>11091.5</v>
      </c>
    </row>
    <row r="344" spans="1:9" ht="36.75" customHeight="1" thickBot="1">
      <c r="A344" s="75" t="s">
        <v>208</v>
      </c>
      <c r="B344" s="101"/>
      <c r="C344" s="40" t="s">
        <v>233</v>
      </c>
      <c r="D344" s="102" t="s">
        <v>29</v>
      </c>
      <c r="E344" s="40" t="s">
        <v>209</v>
      </c>
      <c r="F344" s="40" t="s">
        <v>210</v>
      </c>
      <c r="G344" s="144">
        <v>11091.5</v>
      </c>
      <c r="H344" s="169"/>
      <c r="I344" s="144">
        <v>11091.5</v>
      </c>
    </row>
    <row r="345" spans="1:9" ht="27.75" customHeight="1" thickBot="1">
      <c r="A345" s="114" t="s">
        <v>235</v>
      </c>
      <c r="B345" s="103"/>
      <c r="C345" s="104" t="s">
        <v>233</v>
      </c>
      <c r="D345" s="104" t="s">
        <v>4</v>
      </c>
      <c r="E345" s="104" t="s">
        <v>120</v>
      </c>
      <c r="F345" s="104" t="s">
        <v>1</v>
      </c>
      <c r="G345" s="170">
        <f>G340</f>
        <v>11091.5</v>
      </c>
      <c r="H345" s="168">
        <f>H346</f>
        <v>0</v>
      </c>
      <c r="I345" s="170">
        <f>I340</f>
        <v>11091.5</v>
      </c>
    </row>
    <row r="346" spans="1:9" ht="31.5" customHeight="1" thickBot="1">
      <c r="A346" s="105" t="s">
        <v>41</v>
      </c>
      <c r="B346" s="19"/>
      <c r="C346" s="19"/>
      <c r="D346" s="19"/>
      <c r="E346" s="19"/>
      <c r="F346" s="19"/>
      <c r="G346" s="131">
        <f>G339+G331+G314+G279+G236+G129+G123+G116+G99+G92+G345</f>
        <v>366315.6</v>
      </c>
      <c r="H346" s="171"/>
      <c r="I346" s="131">
        <f>I339+I331+I314+I279+I236+I129+I123+I116+I99+I92+I345</f>
        <v>351368</v>
      </c>
    </row>
    <row r="347" spans="7:8" ht="25.5" customHeight="1">
      <c r="G347" s="172"/>
      <c r="H347" s="168">
        <f>H342</f>
        <v>0</v>
      </c>
    </row>
    <row r="348" ht="32.25" customHeight="1"/>
  </sheetData>
  <sheetProtection/>
  <mergeCells count="12">
    <mergeCell ref="C1:H1"/>
    <mergeCell ref="C2:H2"/>
    <mergeCell ref="C4:G4"/>
    <mergeCell ref="C5:G5"/>
    <mergeCell ref="B13:F13"/>
    <mergeCell ref="A13:A14"/>
    <mergeCell ref="G13:G14"/>
    <mergeCell ref="G6:H6"/>
    <mergeCell ref="A8:I8"/>
    <mergeCell ref="A9:I9"/>
    <mergeCell ref="I13:I14"/>
    <mergeCell ref="A10:I10"/>
  </mergeCells>
  <printOptions/>
  <pageMargins left="0.5511811023622047" right="0.15748031496062992" top="0.5118110236220472" bottom="0.1968503937007874" header="0.3937007874015748" footer="0.1968503937007874"/>
  <pageSetup firstPageNumber="127" useFirstPageNumber="1" horizontalDpi="300" verticalDpi="300" orientation="portrait" paperSize="9" scale="62" r:id="rId1"/>
  <headerFooter alignWithMargins="0">
    <oddFooter>&amp;C&amp;P</oddFooter>
  </headerFooter>
  <rowBreaks count="3" manualBreakCount="3">
    <brk id="231" max="8" man="1"/>
    <brk id="258" max="8" man="1"/>
    <brk id="31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hna</cp:lastModifiedBy>
  <cp:lastPrinted>2020-11-26T10:07:12Z</cp:lastPrinted>
  <dcterms:created xsi:type="dcterms:W3CDTF">2001-04-26T07:34:20Z</dcterms:created>
  <dcterms:modified xsi:type="dcterms:W3CDTF">2020-12-10T09:43:09Z</dcterms:modified>
  <cp:category/>
  <cp:version/>
  <cp:contentType/>
  <cp:contentStatus/>
</cp:coreProperties>
</file>